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Lisa\HIL\Freebies\"/>
    </mc:Choice>
  </mc:AlternateContent>
  <xr:revisionPtr revIDLastSave="0" documentId="13_ncr:1_{F4F703BB-F0D3-424D-AC3E-0B74467C0B67}" xr6:coauthVersionLast="45" xr6:coauthVersionMax="45" xr10:uidLastSave="{00000000-0000-0000-0000-000000000000}"/>
  <bookViews>
    <workbookView xWindow="-110" yWindow="-110" windowWidth="19420" windowHeight="10420" activeTab="1" xr2:uid="{00000000-000D-0000-FFFF-FFFF00000000}"/>
  </bookViews>
  <sheets>
    <sheet name="Haftungsausschluss" sheetId="5" r:id="rId1"/>
    <sheet name="Finanzplan" sheetId="4" r:id="rId2"/>
    <sheet name="Beispiel Finanzplan" sheetId="3" r:id="rId3"/>
    <sheet name="Tabelle2"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3" l="1"/>
  <c r="D12" i="4" l="1"/>
  <c r="F22" i="3"/>
  <c r="F27" i="3"/>
  <c r="D32" i="3"/>
  <c r="D20" i="4" l="1"/>
  <c r="D5" i="4"/>
  <c r="D35" i="3"/>
  <c r="F35" i="4"/>
  <c r="G35" i="4"/>
  <c r="H35" i="4"/>
  <c r="I35" i="4"/>
  <c r="J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AW35" i="4"/>
  <c r="AX35" i="4"/>
  <c r="AY35" i="4"/>
  <c r="AZ35" i="4"/>
  <c r="BA35" i="4"/>
  <c r="BB35" i="4"/>
  <c r="BC35" i="4"/>
  <c r="BD35" i="4"/>
  <c r="BE35"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D34" i="4"/>
  <c r="D35" i="4"/>
  <c r="D34" i="3"/>
  <c r="D18" i="4" l="1"/>
  <c r="F21" i="3"/>
  <c r="E20" i="4" l="1"/>
  <c r="E35" i="4"/>
  <c r="E21" i="3"/>
  <c r="D38" i="4" l="1"/>
  <c r="G12" i="4"/>
  <c r="H12" i="4"/>
  <c r="F12" i="4"/>
  <c r="E12" i="4"/>
  <c r="BC15" i="3"/>
  <c r="BD15" i="3" s="1"/>
  <c r="BE15" i="3" s="1"/>
  <c r="BF15" i="3" s="1"/>
  <c r="BG15" i="3" s="1"/>
  <c r="BH15" i="3" s="1"/>
  <c r="BI15" i="3" s="1"/>
  <c r="BJ15" i="3" s="1"/>
  <c r="BK15" i="3" s="1"/>
  <c r="BL15" i="3" s="1"/>
  <c r="BM15" i="3" s="1"/>
  <c r="BN15" i="3" s="1"/>
  <c r="BO15" i="3" s="1"/>
  <c r="BP15" i="3" s="1"/>
  <c r="BQ15" i="3" s="1"/>
  <c r="BR15" i="3" s="1"/>
  <c r="BS15" i="3" s="1"/>
  <c r="BT15" i="3" s="1"/>
  <c r="BU15" i="3" s="1"/>
  <c r="BV15" i="3" s="1"/>
  <c r="BW15" i="3" s="1"/>
  <c r="BX15" i="3" s="1"/>
  <c r="BY15" i="3" s="1"/>
  <c r="BZ15" i="3" s="1"/>
  <c r="CA15" i="3" s="1"/>
  <c r="CB15" i="3" s="1"/>
  <c r="CC15" i="3" s="1"/>
  <c r="CD15" i="3" s="1"/>
  <c r="CE15" i="3" s="1"/>
  <c r="CF15" i="3" s="1"/>
  <c r="I12" i="4" l="1"/>
  <c r="D37" i="4"/>
  <c r="G21" i="3"/>
  <c r="E15" i="3"/>
  <c r="F15" i="3" s="1"/>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AS15" i="3" s="1"/>
  <c r="AT15" i="3" s="1"/>
  <c r="AU15" i="3" s="1"/>
  <c r="AV15" i="3" s="1"/>
  <c r="AW15" i="3" s="1"/>
  <c r="AX15" i="3" s="1"/>
  <c r="AY15" i="3" s="1"/>
  <c r="AZ15" i="3" s="1"/>
  <c r="BA15" i="3" s="1"/>
  <c r="W14" i="3"/>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AS14" i="3" s="1"/>
  <c r="AT14" i="3" s="1"/>
  <c r="AU14" i="3" s="1"/>
  <c r="AV14" i="3" s="1"/>
  <c r="AW14" i="3" s="1"/>
  <c r="AX14" i="3" s="1"/>
  <c r="AY14" i="3" s="1"/>
  <c r="AZ14" i="3" s="1"/>
  <c r="BA14" i="3" s="1"/>
  <c r="BB14" i="3" s="1"/>
  <c r="BC14" i="3" s="1"/>
  <c r="BD14" i="3" s="1"/>
  <c r="BE14" i="3" s="1"/>
  <c r="BF14" i="3" s="1"/>
  <c r="BG14" i="3" s="1"/>
  <c r="BH14" i="3" s="1"/>
  <c r="BI14" i="3" s="1"/>
  <c r="BJ14" i="3" s="1"/>
  <c r="BK14" i="3" s="1"/>
  <c r="BL14" i="3" s="1"/>
  <c r="BM14" i="3" s="1"/>
  <c r="BN14" i="3" s="1"/>
  <c r="BO14" i="3" s="1"/>
  <c r="BP14" i="3" s="1"/>
  <c r="BQ14" i="3" s="1"/>
  <c r="BR14" i="3" s="1"/>
  <c r="BS14" i="3" s="1"/>
  <c r="BT14" i="3" s="1"/>
  <c r="BU14" i="3" s="1"/>
  <c r="BV14" i="3" s="1"/>
  <c r="BW14" i="3" s="1"/>
  <c r="BX14" i="3" s="1"/>
  <c r="BY14" i="3" s="1"/>
  <c r="BZ14" i="3" s="1"/>
  <c r="CA14" i="3" s="1"/>
  <c r="CB14" i="3" s="1"/>
  <c r="CC14" i="3" s="1"/>
  <c r="CD14" i="3" s="1"/>
  <c r="CE14" i="3" s="1"/>
  <c r="CF14" i="3" s="1"/>
  <c r="F14" i="3"/>
  <c r="E14" i="3"/>
  <c r="E13" i="3"/>
  <c r="E12" i="3" s="1"/>
  <c r="D12" i="3"/>
  <c r="D9" i="3"/>
  <c r="D7" i="3"/>
  <c r="D5" i="3" s="1"/>
  <c r="AN6" i="3"/>
  <c r="S6" i="3"/>
  <c r="T6" i="3" s="1"/>
  <c r="L6" i="3"/>
  <c r="M6" i="3" s="1"/>
  <c r="N6" i="3" s="1"/>
  <c r="O6" i="3" s="1"/>
  <c r="E6" i="3"/>
  <c r="F6" i="3" s="1"/>
  <c r="E38" i="4" l="1"/>
  <c r="E34" i="4"/>
  <c r="E37" i="4" s="1"/>
  <c r="J12" i="4"/>
  <c r="D20" i="3"/>
  <c r="D38" i="3" s="1"/>
  <c r="E32" i="3"/>
  <c r="F32" i="3" s="1"/>
  <c r="G32" i="3" s="1"/>
  <c r="H32" i="3" s="1"/>
  <c r="I32" i="3" s="1"/>
  <c r="J32" i="3" s="1"/>
  <c r="K32" i="3" s="1"/>
  <c r="L32" i="3" s="1"/>
  <c r="M32" i="3" s="1"/>
  <c r="N32" i="3" s="1"/>
  <c r="O32" i="3" s="1"/>
  <c r="P32" i="3" s="1"/>
  <c r="Q32" i="3" s="1"/>
  <c r="R32" i="3" s="1"/>
  <c r="S32" i="3" s="1"/>
  <c r="T32" i="3" s="1"/>
  <c r="U32" i="3" s="1"/>
  <c r="V32" i="3" s="1"/>
  <c r="W32" i="3" s="1"/>
  <c r="X32" i="3" s="1"/>
  <c r="Y32" i="3" s="1"/>
  <c r="Z32" i="3" s="1"/>
  <c r="AA32" i="3" s="1"/>
  <c r="AB32" i="3" s="1"/>
  <c r="AC32" i="3" s="1"/>
  <c r="AD32" i="3" s="1"/>
  <c r="AE32" i="3" s="1"/>
  <c r="AF32" i="3" s="1"/>
  <c r="AG32" i="3" s="1"/>
  <c r="AH32" i="3" s="1"/>
  <c r="AI32" i="3" s="1"/>
  <c r="AJ32" i="3" s="1"/>
  <c r="AK32" i="3" s="1"/>
  <c r="AL32" i="3" s="1"/>
  <c r="AM32" i="3" s="1"/>
  <c r="AN32" i="3" s="1"/>
  <c r="AO32" i="3" s="1"/>
  <c r="AP32" i="3" s="1"/>
  <c r="AQ32" i="3" s="1"/>
  <c r="AR32" i="3" s="1"/>
  <c r="AS32" i="3" s="1"/>
  <c r="AT32" i="3" s="1"/>
  <c r="AU32" i="3" s="1"/>
  <c r="AV32" i="3" s="1"/>
  <c r="AW32" i="3" s="1"/>
  <c r="AX32" i="3" s="1"/>
  <c r="AY32" i="3" s="1"/>
  <c r="AZ32" i="3" s="1"/>
  <c r="BA32" i="3" s="1"/>
  <c r="BB32" i="3" s="1"/>
  <c r="BC32" i="3" s="1"/>
  <c r="BD32" i="3" s="1"/>
  <c r="BE32" i="3" s="1"/>
  <c r="BF32" i="3" s="1"/>
  <c r="BG32" i="3" s="1"/>
  <c r="BH32" i="3" s="1"/>
  <c r="BI32" i="3" s="1"/>
  <c r="BJ32" i="3" s="1"/>
  <c r="BK32" i="3" s="1"/>
  <c r="BL32" i="3" s="1"/>
  <c r="BM32" i="3" s="1"/>
  <c r="BN32" i="3" s="1"/>
  <c r="BO32" i="3" s="1"/>
  <c r="BP32" i="3" s="1"/>
  <c r="BQ32" i="3" s="1"/>
  <c r="BR32" i="3" s="1"/>
  <c r="BS32" i="3" s="1"/>
  <c r="BT32" i="3" s="1"/>
  <c r="BU32" i="3" s="1"/>
  <c r="BV32" i="3" s="1"/>
  <c r="BW32" i="3" s="1"/>
  <c r="BX32" i="3" s="1"/>
  <c r="BY32" i="3" s="1"/>
  <c r="BZ32" i="3" s="1"/>
  <c r="CA32" i="3" s="1"/>
  <c r="CB32" i="3" s="1"/>
  <c r="CC32" i="3" s="1"/>
  <c r="CD32" i="3" s="1"/>
  <c r="CE32" i="3" s="1"/>
  <c r="CF32" i="3" s="1"/>
  <c r="F13" i="3"/>
  <c r="G13" i="3" s="1"/>
  <c r="H13" i="3" s="1"/>
  <c r="I13" i="3" s="1"/>
  <c r="D18" i="3"/>
  <c r="P6" i="3"/>
  <c r="H21" i="3"/>
  <c r="G6" i="3"/>
  <c r="U6" i="3"/>
  <c r="G14" i="3"/>
  <c r="H14" i="3" s="1"/>
  <c r="I14" i="3" s="1"/>
  <c r="J14" i="3" s="1"/>
  <c r="K14" i="3" s="1"/>
  <c r="L14" i="3" s="1"/>
  <c r="M14" i="3" s="1"/>
  <c r="N14" i="3" s="1"/>
  <c r="O14" i="3" s="1"/>
  <c r="P14" i="3" s="1"/>
  <c r="Q14" i="3" s="1"/>
  <c r="R14" i="3" s="1"/>
  <c r="S14" i="3" s="1"/>
  <c r="T14" i="3" s="1"/>
  <c r="U14" i="3" s="1"/>
  <c r="AO6" i="3"/>
  <c r="E34" i="3" l="1"/>
  <c r="D37" i="3"/>
  <c r="K12" i="4"/>
  <c r="E5" i="4"/>
  <c r="E18" i="4" s="1"/>
  <c r="E27" i="3"/>
  <c r="G12" i="3"/>
  <c r="F12" i="3"/>
  <c r="E9" i="3"/>
  <c r="H6" i="3"/>
  <c r="V6" i="3"/>
  <c r="AP6" i="3"/>
  <c r="I12" i="3"/>
  <c r="J13" i="3"/>
  <c r="H12" i="3"/>
  <c r="I21" i="3"/>
  <c r="Q6" i="3"/>
  <c r="E20" i="3" l="1"/>
  <c r="E7" i="3"/>
  <c r="E5" i="3" s="1"/>
  <c r="E18" i="3" s="1"/>
  <c r="F20" i="3" s="1"/>
  <c r="E35" i="3"/>
  <c r="F5" i="4"/>
  <c r="F18" i="4" s="1"/>
  <c r="F34" i="4"/>
  <c r="F20" i="4"/>
  <c r="F38" i="4" s="1"/>
  <c r="L12" i="4"/>
  <c r="J21" i="3"/>
  <c r="W6" i="3"/>
  <c r="AQ6" i="3"/>
  <c r="F35" i="3"/>
  <c r="F7" i="3"/>
  <c r="I6" i="3"/>
  <c r="K13" i="3"/>
  <c r="J12" i="3"/>
  <c r="E38" i="3" l="1"/>
  <c r="E37" i="3"/>
  <c r="F9" i="3"/>
  <c r="F5" i="3" s="1"/>
  <c r="F18" i="3" s="1"/>
  <c r="G22" i="3" s="1"/>
  <c r="G9" i="3" s="1"/>
  <c r="F37" i="4"/>
  <c r="M12" i="4"/>
  <c r="F34" i="3"/>
  <c r="J6" i="3"/>
  <c r="AR6" i="3"/>
  <c r="L13" i="3"/>
  <c r="K12" i="3"/>
  <c r="K21" i="3"/>
  <c r="X6" i="3"/>
  <c r="F38" i="3" l="1"/>
  <c r="F37" i="3"/>
  <c r="N12" i="4"/>
  <c r="G5" i="4"/>
  <c r="G18" i="4" s="1"/>
  <c r="G34" i="4"/>
  <c r="G20" i="4"/>
  <c r="G38" i="4" s="1"/>
  <c r="G27" i="3"/>
  <c r="G7" i="3" s="1"/>
  <c r="G5" i="3" s="1"/>
  <c r="G18" i="3" s="1"/>
  <c r="G34" i="3"/>
  <c r="L21" i="3"/>
  <c r="Y6" i="3"/>
  <c r="AS6" i="3"/>
  <c r="M13" i="3"/>
  <c r="L12" i="3"/>
  <c r="G37" i="4" l="1"/>
  <c r="O12" i="4"/>
  <c r="G35" i="3"/>
  <c r="G20" i="3"/>
  <c r="M12" i="3"/>
  <c r="N13" i="3"/>
  <c r="M21" i="3"/>
  <c r="H22" i="3"/>
  <c r="H27" i="3"/>
  <c r="AT6" i="3"/>
  <c r="Z6" i="3"/>
  <c r="P12" i="4" l="1"/>
  <c r="H34" i="4"/>
  <c r="H20" i="4"/>
  <c r="H5" i="4"/>
  <c r="H18" i="4" s="1"/>
  <c r="G37" i="3"/>
  <c r="G38" i="3"/>
  <c r="H35" i="3"/>
  <c r="H7" i="3"/>
  <c r="AA6" i="3"/>
  <c r="H9" i="3"/>
  <c r="H34" i="3"/>
  <c r="H20" i="3"/>
  <c r="N12" i="3"/>
  <c r="O13" i="3"/>
  <c r="N21" i="3"/>
  <c r="AU6" i="3"/>
  <c r="I34" i="4" l="1"/>
  <c r="H37" i="4"/>
  <c r="Q12" i="4"/>
  <c r="H38" i="4"/>
  <c r="I20" i="4"/>
  <c r="H37" i="3"/>
  <c r="AB6" i="3"/>
  <c r="AV6" i="3"/>
  <c r="P13" i="3"/>
  <c r="O12" i="3"/>
  <c r="H5" i="3"/>
  <c r="H18" i="3" s="1"/>
  <c r="O21" i="3"/>
  <c r="H38" i="3"/>
  <c r="I37" i="4" l="1"/>
  <c r="I38" i="4"/>
  <c r="I5" i="4"/>
  <c r="I18" i="4" s="1"/>
  <c r="R12" i="4"/>
  <c r="I27" i="3"/>
  <c r="I22" i="3"/>
  <c r="AC6" i="3"/>
  <c r="AW6" i="3"/>
  <c r="P21" i="3"/>
  <c r="Q13" i="3"/>
  <c r="P12" i="3"/>
  <c r="J34" i="4" l="1"/>
  <c r="J20" i="4"/>
  <c r="S12" i="4"/>
  <c r="AD6" i="3"/>
  <c r="AX6" i="3"/>
  <c r="I9" i="3"/>
  <c r="I20" i="3"/>
  <c r="I34" i="3"/>
  <c r="Q21" i="3"/>
  <c r="Q12" i="3"/>
  <c r="R13" i="3"/>
  <c r="I35" i="3"/>
  <c r="I7" i="3"/>
  <c r="J37" i="4" l="1"/>
  <c r="T12" i="4"/>
  <c r="J38" i="4"/>
  <c r="J5" i="4"/>
  <c r="J18" i="4" s="1"/>
  <c r="I5" i="3"/>
  <c r="I18" i="3" s="1"/>
  <c r="J22" i="3" s="1"/>
  <c r="J9" i="3" s="1"/>
  <c r="I37" i="3"/>
  <c r="I38" i="3"/>
  <c r="AY6" i="3"/>
  <c r="S13" i="3"/>
  <c r="R12" i="3"/>
  <c r="R21" i="3"/>
  <c r="AE6" i="3"/>
  <c r="K35" i="4" l="1"/>
  <c r="K20" i="4"/>
  <c r="K34" i="4"/>
  <c r="K5" i="4"/>
  <c r="K18" i="4" s="1"/>
  <c r="U12" i="4"/>
  <c r="J34" i="3"/>
  <c r="J27" i="3"/>
  <c r="J7" i="3" s="1"/>
  <c r="J5" i="3" s="1"/>
  <c r="J18" i="3" s="1"/>
  <c r="K22" i="3" s="1"/>
  <c r="AF6" i="3"/>
  <c r="AZ6" i="3"/>
  <c r="S21" i="3"/>
  <c r="T13" i="3"/>
  <c r="S12" i="3"/>
  <c r="K38" i="4" l="1"/>
  <c r="L35" i="4"/>
  <c r="K37" i="4"/>
  <c r="L34" i="4"/>
  <c r="V12" i="4"/>
  <c r="L20" i="4"/>
  <c r="J35" i="3"/>
  <c r="K27" i="3"/>
  <c r="K20" i="3" s="1"/>
  <c r="J20" i="3"/>
  <c r="U13" i="3"/>
  <c r="T12" i="3"/>
  <c r="K9" i="3"/>
  <c r="K34" i="3"/>
  <c r="BA6" i="3"/>
  <c r="T21" i="3"/>
  <c r="AG6" i="3"/>
  <c r="K7" i="3" l="1"/>
  <c r="M35" i="4"/>
  <c r="J37" i="3"/>
  <c r="K35" i="3"/>
  <c r="K38" i="3" s="1"/>
  <c r="J38" i="3"/>
  <c r="L37" i="4"/>
  <c r="L38" i="4"/>
  <c r="L5" i="4"/>
  <c r="L18" i="4" s="1"/>
  <c r="W12" i="4"/>
  <c r="AH6" i="3"/>
  <c r="BB6" i="3"/>
  <c r="K5" i="3"/>
  <c r="K18" i="3" s="1"/>
  <c r="U21" i="3"/>
  <c r="K37" i="3"/>
  <c r="U12" i="3"/>
  <c r="V13" i="3"/>
  <c r="N35" i="4" l="1"/>
  <c r="X12" i="4"/>
  <c r="M34" i="4"/>
  <c r="M20" i="4"/>
  <c r="W13" i="3"/>
  <c r="V12" i="3"/>
  <c r="BC6" i="3"/>
  <c r="V21" i="3"/>
  <c r="L27" i="3"/>
  <c r="L22" i="3"/>
  <c r="AI6" i="3"/>
  <c r="O35" i="4" l="1"/>
  <c r="M37" i="4"/>
  <c r="Y12" i="4"/>
  <c r="M5" i="4"/>
  <c r="M18" i="4" s="1"/>
  <c r="M38" i="4"/>
  <c r="L35" i="3"/>
  <c r="L7" i="3"/>
  <c r="W21" i="3"/>
  <c r="BD6" i="3"/>
  <c r="AJ6" i="3"/>
  <c r="L9" i="3"/>
  <c r="L34" i="3"/>
  <c r="L20" i="3"/>
  <c r="X13" i="3"/>
  <c r="W12" i="3"/>
  <c r="P35" i="4" l="1"/>
  <c r="N20" i="4"/>
  <c r="N34" i="4"/>
  <c r="Z12" i="4"/>
  <c r="BE6" i="3"/>
  <c r="Y13" i="3"/>
  <c r="X12" i="3"/>
  <c r="L5" i="3"/>
  <c r="L18" i="3" s="1"/>
  <c r="AK6" i="3"/>
  <c r="X21" i="3"/>
  <c r="L37" i="3"/>
  <c r="L38" i="3"/>
  <c r="R35" i="4" l="1"/>
  <c r="Q35" i="4"/>
  <c r="AA12" i="4"/>
  <c r="N37" i="4"/>
  <c r="N38" i="4"/>
  <c r="N5" i="4"/>
  <c r="N18" i="4" s="1"/>
  <c r="Y21" i="3"/>
  <c r="M27" i="3"/>
  <c r="M22" i="3"/>
  <c r="AL6" i="3"/>
  <c r="Y12" i="3"/>
  <c r="Z13" i="3"/>
  <c r="BF6" i="3"/>
  <c r="O34" i="4" l="1"/>
  <c r="O20" i="4"/>
  <c r="AB12" i="4"/>
  <c r="Z12" i="3"/>
  <c r="AA13" i="3"/>
  <c r="M9" i="3"/>
  <c r="M20" i="3"/>
  <c r="M34" i="3"/>
  <c r="Z21" i="3"/>
  <c r="M35" i="3"/>
  <c r="M7" i="3"/>
  <c r="BG6" i="3"/>
  <c r="M5" i="3" l="1"/>
  <c r="M18" i="3" s="1"/>
  <c r="N27" i="3" s="1"/>
  <c r="N7" i="3" s="1"/>
  <c r="O37" i="4"/>
  <c r="AC12" i="4"/>
  <c r="O38" i="4"/>
  <c r="O5" i="4"/>
  <c r="O18" i="4" s="1"/>
  <c r="M38" i="3"/>
  <c r="M37" i="3"/>
  <c r="AB13" i="3"/>
  <c r="AA12" i="3"/>
  <c r="BH6" i="3"/>
  <c r="AA21" i="3"/>
  <c r="N35" i="3" l="1"/>
  <c r="N22" i="3"/>
  <c r="N9" i="3" s="1"/>
  <c r="N5" i="3" s="1"/>
  <c r="N18" i="3" s="1"/>
  <c r="O27" i="3" s="1"/>
  <c r="AD12" i="4"/>
  <c r="P34" i="4"/>
  <c r="AC13" i="3"/>
  <c r="AB12" i="3"/>
  <c r="AB21" i="3"/>
  <c r="BI6" i="3"/>
  <c r="N34" i="3" l="1"/>
  <c r="N20" i="3"/>
  <c r="P5" i="4"/>
  <c r="P18" i="4" s="1"/>
  <c r="P20" i="4"/>
  <c r="P37" i="4" s="1"/>
  <c r="AE12" i="4"/>
  <c r="AC12" i="3"/>
  <c r="AD13" i="3"/>
  <c r="BJ6" i="3"/>
  <c r="AC21" i="3"/>
  <c r="O35" i="3"/>
  <c r="O7" i="3"/>
  <c r="O22" i="3"/>
  <c r="N37" i="3" l="1"/>
  <c r="N38" i="3"/>
  <c r="Q34" i="4"/>
  <c r="Q20" i="4"/>
  <c r="AF12" i="4"/>
  <c r="Q5" i="4"/>
  <c r="Q18" i="4" s="1"/>
  <c r="P38" i="4"/>
  <c r="AD21" i="3"/>
  <c r="AD12" i="3"/>
  <c r="AE13" i="3"/>
  <c r="BK6" i="3"/>
  <c r="O9" i="3"/>
  <c r="O5" i="3" s="1"/>
  <c r="O18" i="3" s="1"/>
  <c r="O20" i="3"/>
  <c r="O34" i="3"/>
  <c r="R34" i="4" l="1"/>
  <c r="Q38" i="4"/>
  <c r="AG12" i="4"/>
  <c r="Q37" i="4"/>
  <c r="O37" i="3"/>
  <c r="P27" i="3"/>
  <c r="P22" i="3"/>
  <c r="AE21" i="3"/>
  <c r="BL6" i="3"/>
  <c r="AF13" i="3"/>
  <c r="AE12" i="3"/>
  <c r="O38" i="3"/>
  <c r="R5" i="4" l="1"/>
  <c r="R18" i="4" s="1"/>
  <c r="R20" i="4"/>
  <c r="R37" i="4" s="1"/>
  <c r="AH12" i="4"/>
  <c r="AG13" i="3"/>
  <c r="AF12" i="3"/>
  <c r="P9" i="3"/>
  <c r="P34" i="3"/>
  <c r="P20" i="3"/>
  <c r="BM6" i="3"/>
  <c r="AF21" i="3"/>
  <c r="P35" i="3"/>
  <c r="P7" i="3"/>
  <c r="S34" i="4" l="1"/>
  <c r="AI12" i="4"/>
  <c r="S20" i="4"/>
  <c r="R38" i="4"/>
  <c r="P5" i="3"/>
  <c r="P18" i="3" s="1"/>
  <c r="Q22" i="3" s="1"/>
  <c r="Q9" i="3" s="1"/>
  <c r="AG21" i="3"/>
  <c r="BN6" i="3"/>
  <c r="P38" i="3"/>
  <c r="P37" i="3"/>
  <c r="AG12" i="3"/>
  <c r="AH13" i="3"/>
  <c r="S37" i="4" l="1"/>
  <c r="AJ12" i="4"/>
  <c r="S38" i="4"/>
  <c r="S5" i="4"/>
  <c r="S18" i="4" s="1"/>
  <c r="Q27" i="3"/>
  <c r="Q35" i="3" s="1"/>
  <c r="Q34" i="3"/>
  <c r="AI13" i="3"/>
  <c r="AH12" i="3"/>
  <c r="BO6" i="3"/>
  <c r="AH21" i="3"/>
  <c r="T34" i="4" l="1"/>
  <c r="T20" i="4"/>
  <c r="AK12" i="4"/>
  <c r="Q20" i="3"/>
  <c r="Q7" i="3"/>
  <c r="Q5" i="3" s="1"/>
  <c r="Q18" i="3" s="1"/>
  <c r="R22" i="3" s="1"/>
  <c r="R34" i="3" s="1"/>
  <c r="BP6" i="3"/>
  <c r="AJ13" i="3"/>
  <c r="AI12" i="3"/>
  <c r="AI21" i="3"/>
  <c r="Q38" i="3" l="1"/>
  <c r="Q37" i="3"/>
  <c r="R9" i="3"/>
  <c r="AL12" i="4"/>
  <c r="T38" i="4"/>
  <c r="T5" i="4"/>
  <c r="T18" i="4" s="1"/>
  <c r="T37" i="4"/>
  <c r="R27" i="3"/>
  <c r="R20" i="3" s="1"/>
  <c r="AJ21" i="3"/>
  <c r="AK13" i="3"/>
  <c r="AJ12" i="3"/>
  <c r="BQ6" i="3"/>
  <c r="R37" i="3" l="1"/>
  <c r="R7" i="3"/>
  <c r="R5" i="3" s="1"/>
  <c r="R18" i="3" s="1"/>
  <c r="R35" i="3"/>
  <c r="R38" i="3" s="1"/>
  <c r="U20" i="4"/>
  <c r="U34" i="4"/>
  <c r="AM12" i="4"/>
  <c r="AK21" i="3"/>
  <c r="BR6" i="3"/>
  <c r="AK12" i="3"/>
  <c r="AL13" i="3"/>
  <c r="U37" i="4" l="1"/>
  <c r="S22" i="3"/>
  <c r="S34" i="3" s="1"/>
  <c r="S27" i="3"/>
  <c r="S35" i="3" s="1"/>
  <c r="AN12" i="4"/>
  <c r="U38" i="4"/>
  <c r="U5" i="4"/>
  <c r="U18" i="4" s="1"/>
  <c r="BS6" i="3"/>
  <c r="AL21" i="3"/>
  <c r="AM13" i="3"/>
  <c r="AL12" i="3"/>
  <c r="S7" i="3" l="1"/>
  <c r="S9" i="3"/>
  <c r="S5" i="3" s="1"/>
  <c r="S18" i="3" s="1"/>
  <c r="S20" i="3"/>
  <c r="V20" i="4"/>
  <c r="V34" i="4"/>
  <c r="AO12" i="4"/>
  <c r="AN13" i="3"/>
  <c r="AM12" i="3"/>
  <c r="AM21" i="3"/>
  <c r="BT6" i="3"/>
  <c r="T22" i="3" l="1"/>
  <c r="T27" i="3"/>
  <c r="T7" i="3" s="1"/>
  <c r="S38" i="3"/>
  <c r="S37" i="3"/>
  <c r="V37" i="4"/>
  <c r="V5" i="4"/>
  <c r="V18" i="4" s="1"/>
  <c r="AP12" i="4"/>
  <c r="V38" i="4"/>
  <c r="BU6" i="3"/>
  <c r="AN21" i="3"/>
  <c r="AO13" i="3"/>
  <c r="AN12" i="3"/>
  <c r="T20" i="3" l="1"/>
  <c r="T9" i="3"/>
  <c r="T5" i="3" s="1"/>
  <c r="T18" i="3" s="1"/>
  <c r="U22" i="3" s="1"/>
  <c r="T34" i="3"/>
  <c r="T35" i="3"/>
  <c r="AQ12" i="4"/>
  <c r="AO12" i="3"/>
  <c r="AP13" i="3"/>
  <c r="BV6" i="3"/>
  <c r="AO21" i="3"/>
  <c r="T37" i="3" l="1"/>
  <c r="T38" i="3"/>
  <c r="U9" i="3"/>
  <c r="U34" i="3"/>
  <c r="U27" i="3"/>
  <c r="AR12" i="4"/>
  <c r="W34" i="4"/>
  <c r="W20" i="4"/>
  <c r="W5" i="4"/>
  <c r="W18" i="4" s="1"/>
  <c r="BW6" i="3"/>
  <c r="AP21" i="3"/>
  <c r="AP12" i="3"/>
  <c r="AQ13" i="3"/>
  <c r="U20" i="3" l="1"/>
  <c r="U37" i="3" s="1"/>
  <c r="U35" i="3"/>
  <c r="U7" i="3"/>
  <c r="U5" i="3" s="1"/>
  <c r="U18" i="3" s="1"/>
  <c r="X34" i="4"/>
  <c r="X20" i="4"/>
  <c r="AS12" i="4"/>
  <c r="W37" i="4"/>
  <c r="W38" i="4"/>
  <c r="AR13" i="3"/>
  <c r="AQ12" i="3"/>
  <c r="AQ21" i="3"/>
  <c r="BX6" i="3"/>
  <c r="U38" i="3" l="1"/>
  <c r="V22" i="3"/>
  <c r="V27" i="3"/>
  <c r="X37" i="4"/>
  <c r="AT12" i="4"/>
  <c r="X38" i="4"/>
  <c r="X5" i="4"/>
  <c r="X18" i="4" s="1"/>
  <c r="BY6" i="3"/>
  <c r="AR21" i="3"/>
  <c r="AS13" i="3"/>
  <c r="AR12" i="3"/>
  <c r="V9" i="3" l="1"/>
  <c r="V34" i="3"/>
  <c r="V20" i="3"/>
  <c r="V35" i="3"/>
  <c r="V7" i="3"/>
  <c r="V5" i="3" s="1"/>
  <c r="V18" i="3" s="1"/>
  <c r="W22" i="3" s="1"/>
  <c r="AU12" i="4"/>
  <c r="Y20" i="4"/>
  <c r="Y34" i="4"/>
  <c r="BZ6" i="3"/>
  <c r="AS12" i="3"/>
  <c r="AT13" i="3"/>
  <c r="AS21" i="3"/>
  <c r="V38" i="3" l="1"/>
  <c r="W34" i="3"/>
  <c r="W9" i="3"/>
  <c r="W27" i="3"/>
  <c r="W20" i="3" s="1"/>
  <c r="V37" i="3"/>
  <c r="Y38" i="4"/>
  <c r="Y5" i="4"/>
  <c r="Y18" i="4" s="1"/>
  <c r="Y37" i="4"/>
  <c r="AV12" i="4"/>
  <c r="AT12" i="3"/>
  <c r="AU13" i="3"/>
  <c r="AT21" i="3"/>
  <c r="CA6" i="3"/>
  <c r="W37" i="3" l="1"/>
  <c r="W7" i="3"/>
  <c r="W5" i="3" s="1"/>
  <c r="W18" i="3" s="1"/>
  <c r="W35" i="3"/>
  <c r="W38" i="3" s="1"/>
  <c r="Z34" i="4"/>
  <c r="AW12" i="4"/>
  <c r="Z20" i="4"/>
  <c r="AU21" i="3"/>
  <c r="AV13" i="3"/>
  <c r="AU12" i="3"/>
  <c r="CB6" i="3"/>
  <c r="X22" i="3" l="1"/>
  <c r="X27" i="3"/>
  <c r="Z37" i="4"/>
  <c r="Z38" i="4"/>
  <c r="Z5" i="4"/>
  <c r="Z18" i="4" s="1"/>
  <c r="AX12" i="4"/>
  <c r="AV21" i="3"/>
  <c r="AW13" i="3"/>
  <c r="AV12" i="3"/>
  <c r="CC6" i="3"/>
  <c r="X20" i="3" l="1"/>
  <c r="X7" i="3"/>
  <c r="X35" i="3"/>
  <c r="X9" i="3"/>
  <c r="X34" i="3"/>
  <c r="X37" i="3" s="1"/>
  <c r="AY12" i="4"/>
  <c r="AA34" i="4"/>
  <c r="CD6" i="3"/>
  <c r="AW21" i="3"/>
  <c r="AW12" i="3"/>
  <c r="AX13" i="3"/>
  <c r="X38" i="3" l="1"/>
  <c r="X5" i="3"/>
  <c r="X18" i="3" s="1"/>
  <c r="AA5" i="4"/>
  <c r="AA18" i="4" s="1"/>
  <c r="AA20" i="4"/>
  <c r="AA37" i="4" s="1"/>
  <c r="AZ12" i="4"/>
  <c r="AX21" i="3"/>
  <c r="AY13" i="3"/>
  <c r="AX12" i="3"/>
  <c r="CE6" i="3"/>
  <c r="Y22" i="3" l="1"/>
  <c r="Y27" i="3"/>
  <c r="AB34" i="4"/>
  <c r="AB20" i="4"/>
  <c r="BA12" i="4"/>
  <c r="AA38" i="4"/>
  <c r="AZ13" i="3"/>
  <c r="AY12" i="3"/>
  <c r="AY21" i="3"/>
  <c r="CF6" i="3"/>
  <c r="Y35" i="3" l="1"/>
  <c r="Y7" i="3"/>
  <c r="Y34" i="3"/>
  <c r="Y9" i="3"/>
  <c r="Y20" i="3"/>
  <c r="AB37" i="4"/>
  <c r="AB38" i="4"/>
  <c r="AB5" i="4"/>
  <c r="AB18" i="4" s="1"/>
  <c r="BB12" i="4"/>
  <c r="BA13" i="3"/>
  <c r="AZ12" i="3"/>
  <c r="AZ21" i="3"/>
  <c r="Y5" i="3" l="1"/>
  <c r="Y18" i="3" s="1"/>
  <c r="Z22" i="3" s="1"/>
  <c r="Z34" i="3" s="1"/>
  <c r="Y38" i="3"/>
  <c r="Y37" i="3"/>
  <c r="AC20" i="4"/>
  <c r="AC34" i="4"/>
  <c r="BC12" i="4"/>
  <c r="BA21" i="3"/>
  <c r="BA12" i="3"/>
  <c r="BB13" i="3"/>
  <c r="Z9" i="3" l="1"/>
  <c r="Z27" i="3"/>
  <c r="Z35" i="3" s="1"/>
  <c r="BD12" i="4"/>
  <c r="AC37" i="4"/>
  <c r="AC38" i="4"/>
  <c r="AC5" i="4"/>
  <c r="AC18" i="4" s="1"/>
  <c r="BB12" i="3"/>
  <c r="BC13" i="3"/>
  <c r="BB21" i="3"/>
  <c r="Z7" i="3" l="1"/>
  <c r="Z5" i="3" s="1"/>
  <c r="Z18" i="3" s="1"/>
  <c r="AA22" i="3" s="1"/>
  <c r="AA9" i="3" s="1"/>
  <c r="Z20" i="3"/>
  <c r="Z37" i="3" s="1"/>
  <c r="AA27" i="3"/>
  <c r="Z38" i="3"/>
  <c r="BE12" i="4"/>
  <c r="AD34" i="4"/>
  <c r="AD20" i="4"/>
  <c r="BD13" i="3"/>
  <c r="BC12" i="3"/>
  <c r="BC21" i="3"/>
  <c r="AA34" i="3" l="1"/>
  <c r="AA20" i="3"/>
  <c r="AA37" i="3" s="1"/>
  <c r="AA7" i="3"/>
  <c r="AA5" i="3" s="1"/>
  <c r="AA18" i="3" s="1"/>
  <c r="AB22" i="3" s="1"/>
  <c r="AA35" i="3"/>
  <c r="AD38" i="4"/>
  <c r="AD37" i="4"/>
  <c r="AD5" i="4"/>
  <c r="AD18" i="4" s="1"/>
  <c r="BF12" i="4"/>
  <c r="BD21" i="3"/>
  <c r="BE13" i="3"/>
  <c r="BD12" i="3"/>
  <c r="AB27" i="3" l="1"/>
  <c r="AA38" i="3"/>
  <c r="AB34" i="3"/>
  <c r="AB9" i="3"/>
  <c r="BG12" i="4"/>
  <c r="BE12" i="3"/>
  <c r="BF13" i="3"/>
  <c r="BE21" i="3"/>
  <c r="AB20" i="3" l="1"/>
  <c r="AB37" i="3" s="1"/>
  <c r="AB7" i="3"/>
  <c r="AB5" i="3" s="1"/>
  <c r="AB18" i="3" s="1"/>
  <c r="AC22" i="3" s="1"/>
  <c r="AB35" i="3"/>
  <c r="BH12" i="4"/>
  <c r="AE5" i="4"/>
  <c r="AE18" i="4" s="1"/>
  <c r="AE20" i="4"/>
  <c r="AE34" i="4"/>
  <c r="BG13" i="3"/>
  <c r="BF12" i="3"/>
  <c r="BF21" i="3"/>
  <c r="AC9" i="3" l="1"/>
  <c r="AC34" i="3"/>
  <c r="AB38" i="3"/>
  <c r="AC27" i="3"/>
  <c r="AE37" i="4"/>
  <c r="AF34" i="4"/>
  <c r="AF20" i="4"/>
  <c r="BI12" i="4"/>
  <c r="AE38" i="4"/>
  <c r="BG21" i="3"/>
  <c r="BH13" i="3"/>
  <c r="BG12" i="3"/>
  <c r="AC20" i="3" l="1"/>
  <c r="AC37" i="3" s="1"/>
  <c r="AC7" i="3"/>
  <c r="AC5" i="3" s="1"/>
  <c r="AC18" i="3" s="1"/>
  <c r="AD22" i="3" s="1"/>
  <c r="AC35" i="3"/>
  <c r="AF37" i="4"/>
  <c r="BJ12" i="4"/>
  <c r="AF38" i="4"/>
  <c r="AF5" i="4"/>
  <c r="AF18" i="4" s="1"/>
  <c r="BI13" i="3"/>
  <c r="BH12" i="3"/>
  <c r="BH21" i="3"/>
  <c r="AC38" i="3" l="1"/>
  <c r="AD27" i="3"/>
  <c r="AD20" i="3" s="1"/>
  <c r="AD34" i="3"/>
  <c r="AD9" i="3"/>
  <c r="BK12" i="4"/>
  <c r="AG20" i="4"/>
  <c r="AG34" i="4"/>
  <c r="AG37" i="4" s="1"/>
  <c r="BI12" i="3"/>
  <c r="BJ13" i="3"/>
  <c r="BI21" i="3"/>
  <c r="AD35" i="3" l="1"/>
  <c r="AD38" i="3" s="1"/>
  <c r="AD7" i="3"/>
  <c r="AD5" i="3" s="1"/>
  <c r="AD18" i="3" s="1"/>
  <c r="AD37" i="3"/>
  <c r="BL12" i="4"/>
  <c r="AG5" i="4"/>
  <c r="AG18" i="4" s="1"/>
  <c r="AG38" i="4"/>
  <c r="BK13" i="3"/>
  <c r="BJ12" i="3"/>
  <c r="BJ21" i="3"/>
  <c r="AE22" i="3" l="1"/>
  <c r="AE27" i="3"/>
  <c r="BM12" i="4"/>
  <c r="BK21" i="3"/>
  <c r="BL13" i="3"/>
  <c r="BK12" i="3"/>
  <c r="AE35" i="3" l="1"/>
  <c r="AE7" i="3"/>
  <c r="AE34" i="3"/>
  <c r="AE9" i="3"/>
  <c r="AE20" i="3"/>
  <c r="AH5" i="4"/>
  <c r="AH18" i="4" s="1"/>
  <c r="BN12" i="4"/>
  <c r="AH20" i="4"/>
  <c r="AH34" i="4"/>
  <c r="BL21" i="3"/>
  <c r="BM13" i="3"/>
  <c r="BL12" i="3"/>
  <c r="AE37" i="3" l="1"/>
  <c r="AE5" i="3"/>
  <c r="AE18" i="3" s="1"/>
  <c r="AE38" i="3"/>
  <c r="AH37" i="4"/>
  <c r="AI34" i="4"/>
  <c r="BO12" i="4"/>
  <c r="AI20" i="4"/>
  <c r="AH38" i="4"/>
  <c r="BM21" i="3"/>
  <c r="BM12" i="3"/>
  <c r="BN13" i="3"/>
  <c r="AF22" i="3" l="1"/>
  <c r="AF27" i="3"/>
  <c r="AI37" i="4"/>
  <c r="BP12" i="4"/>
  <c r="AI38" i="4"/>
  <c r="AI5" i="4"/>
  <c r="AI18" i="4" s="1"/>
  <c r="BN12" i="3"/>
  <c r="BO13" i="3"/>
  <c r="BN21" i="3"/>
  <c r="AF20" i="3" l="1"/>
  <c r="AF35" i="3"/>
  <c r="AF7" i="3"/>
  <c r="AF9" i="3"/>
  <c r="AF34" i="3"/>
  <c r="AF37" i="3" s="1"/>
  <c r="AJ20" i="4"/>
  <c r="AJ34" i="4"/>
  <c r="BQ12" i="4"/>
  <c r="BP13" i="3"/>
  <c r="BO12" i="3"/>
  <c r="BO21" i="3"/>
  <c r="AF38" i="3" l="1"/>
  <c r="AF5" i="3"/>
  <c r="AF18" i="3" s="1"/>
  <c r="AJ37" i="4"/>
  <c r="AJ38" i="4"/>
  <c r="AJ5" i="4"/>
  <c r="AJ18" i="4" s="1"/>
  <c r="BR12" i="4"/>
  <c r="BP21" i="3"/>
  <c r="BQ13" i="3"/>
  <c r="BP12" i="3"/>
  <c r="AG22" i="3" l="1"/>
  <c r="AG27" i="3"/>
  <c r="AK34" i="4"/>
  <c r="BS12" i="4"/>
  <c r="BQ12" i="3"/>
  <c r="BR13" i="3"/>
  <c r="BQ21" i="3"/>
  <c r="AG20" i="3" l="1"/>
  <c r="AG35" i="3"/>
  <c r="AG7" i="3"/>
  <c r="AG9" i="3"/>
  <c r="AG34" i="3"/>
  <c r="AK5" i="4"/>
  <c r="AK18" i="4" s="1"/>
  <c r="BT12" i="4"/>
  <c r="AK20" i="4"/>
  <c r="AK37" i="4" s="1"/>
  <c r="BR21" i="3"/>
  <c r="BR12" i="3"/>
  <c r="BS13" i="3"/>
  <c r="AG38" i="3" l="1"/>
  <c r="AG37" i="3"/>
  <c r="AG5" i="3"/>
  <c r="AG18" i="3" s="1"/>
  <c r="AL34" i="4"/>
  <c r="BU12" i="4"/>
  <c r="AL20" i="4"/>
  <c r="AK38" i="4"/>
  <c r="BT13" i="3"/>
  <c r="BS12" i="3"/>
  <c r="BS21" i="3"/>
  <c r="AH22" i="3" l="1"/>
  <c r="AH27" i="3"/>
  <c r="AL38" i="4"/>
  <c r="AL5" i="4"/>
  <c r="AL18" i="4" s="1"/>
  <c r="AL37" i="4"/>
  <c r="BV12" i="4"/>
  <c r="BT21" i="3"/>
  <c r="BU13" i="3"/>
  <c r="BT12" i="3"/>
  <c r="AH35" i="3" l="1"/>
  <c r="AH7" i="3"/>
  <c r="AH34" i="3"/>
  <c r="AH9" i="3"/>
  <c r="AH20" i="3"/>
  <c r="AM34" i="4"/>
  <c r="BW12" i="4"/>
  <c r="BU21" i="3"/>
  <c r="BU12" i="3"/>
  <c r="BV13" i="3"/>
  <c r="AH37" i="3" l="1"/>
  <c r="AH5" i="3"/>
  <c r="AH18" i="3" s="1"/>
  <c r="AH38" i="3"/>
  <c r="AM5" i="4"/>
  <c r="AM18" i="4" s="1"/>
  <c r="AM20" i="4"/>
  <c r="AM37" i="4" s="1"/>
  <c r="BX12" i="4"/>
  <c r="BV21" i="3"/>
  <c r="BW13" i="3"/>
  <c r="BV12" i="3"/>
  <c r="AI22" i="3" l="1"/>
  <c r="AI27" i="3"/>
  <c r="AN34" i="4"/>
  <c r="BY12" i="4"/>
  <c r="AN20" i="4"/>
  <c r="AM38" i="4"/>
  <c r="BW21" i="3"/>
  <c r="BX13" i="3"/>
  <c r="BW12" i="3"/>
  <c r="AI20" i="3" l="1"/>
  <c r="AI35" i="3"/>
  <c r="AI7" i="3"/>
  <c r="AI9" i="3"/>
  <c r="AI34" i="3"/>
  <c r="AN37" i="4"/>
  <c r="AN38" i="4"/>
  <c r="AN5" i="4"/>
  <c r="AN18" i="4" s="1"/>
  <c r="BZ12" i="4"/>
  <c r="BX21" i="3"/>
  <c r="BY13" i="3"/>
  <c r="BX12" i="3"/>
  <c r="AI38" i="3" l="1"/>
  <c r="AI37" i="3"/>
  <c r="AI5" i="3"/>
  <c r="AI18" i="3" s="1"/>
  <c r="AO34" i="4"/>
  <c r="AO20" i="4"/>
  <c r="CA12" i="4"/>
  <c r="BY12" i="3"/>
  <c r="BZ13" i="3"/>
  <c r="BY21" i="3"/>
  <c r="AJ22" i="3" l="1"/>
  <c r="AJ27" i="3"/>
  <c r="AO37" i="4"/>
  <c r="CB12" i="4"/>
  <c r="AO38" i="4"/>
  <c r="AO5" i="4"/>
  <c r="AO18" i="4" s="1"/>
  <c r="BZ21" i="3"/>
  <c r="BZ12" i="3"/>
  <c r="CA13" i="3"/>
  <c r="AJ20" i="3" l="1"/>
  <c r="AJ35" i="3"/>
  <c r="AJ7" i="3"/>
  <c r="AJ34" i="3"/>
  <c r="AJ9" i="3"/>
  <c r="AP34" i="4"/>
  <c r="CC12" i="4"/>
  <c r="AP20" i="4"/>
  <c r="CA21" i="3"/>
  <c r="CB13" i="3"/>
  <c r="CA12" i="3"/>
  <c r="AJ38" i="3" l="1"/>
  <c r="AJ37" i="3"/>
  <c r="AJ5" i="3"/>
  <c r="AJ18" i="3" s="1"/>
  <c r="AK22" i="3" s="1"/>
  <c r="AK9" i="3" s="1"/>
  <c r="AP37" i="4"/>
  <c r="AP38" i="4"/>
  <c r="AP5" i="4"/>
  <c r="AP18" i="4" s="1"/>
  <c r="CD12" i="4"/>
  <c r="CB21" i="3"/>
  <c r="CC13" i="3"/>
  <c r="CB12" i="3"/>
  <c r="AK27" i="3" l="1"/>
  <c r="AK20" i="3" s="1"/>
  <c r="AK34" i="3"/>
  <c r="AQ34" i="4"/>
  <c r="AQ20" i="4"/>
  <c r="CF12" i="4"/>
  <c r="CE12" i="4"/>
  <c r="CC12" i="3"/>
  <c r="CD13" i="3"/>
  <c r="CC21" i="3"/>
  <c r="AK37" i="3" l="1"/>
  <c r="AK7" i="3"/>
  <c r="AK5" i="3" s="1"/>
  <c r="AK18" i="3" s="1"/>
  <c r="AL22" i="3" s="1"/>
  <c r="AL9" i="3" s="1"/>
  <c r="AK35" i="3"/>
  <c r="AK38" i="3" s="1"/>
  <c r="AQ37" i="4"/>
  <c r="AQ38" i="4"/>
  <c r="AQ5" i="4"/>
  <c r="AQ18" i="4" s="1"/>
  <c r="CD21" i="3"/>
  <c r="CE13" i="3"/>
  <c r="CD12" i="3"/>
  <c r="AL27" i="3" l="1"/>
  <c r="AL20" i="3" s="1"/>
  <c r="AL34" i="3"/>
  <c r="AR34" i="4"/>
  <c r="AR20" i="4"/>
  <c r="CF13" i="3"/>
  <c r="CF12" i="3" s="1"/>
  <c r="CE12" i="3"/>
  <c r="CE21" i="3"/>
  <c r="AL37" i="3" l="1"/>
  <c r="AL7" i="3"/>
  <c r="AL5" i="3" s="1"/>
  <c r="AL18" i="3" s="1"/>
  <c r="AM22" i="3" s="1"/>
  <c r="AM34" i="3" s="1"/>
  <c r="AL35" i="3"/>
  <c r="AL38" i="3" s="1"/>
  <c r="AR38" i="4"/>
  <c r="AR5" i="4"/>
  <c r="AR18" i="4" s="1"/>
  <c r="AR37" i="4"/>
  <c r="CF21" i="3"/>
  <c r="AM27" i="3" l="1"/>
  <c r="AM20" i="3" s="1"/>
  <c r="AM37" i="3" s="1"/>
  <c r="AM9" i="3"/>
  <c r="AM35" i="3"/>
  <c r="AM38" i="3" s="1"/>
  <c r="AM7" i="3"/>
  <c r="AM5" i="3" s="1"/>
  <c r="AM18" i="3" s="1"/>
  <c r="AN22" i="3" s="1"/>
  <c r="AN9" i="3" s="1"/>
  <c r="AS34" i="4"/>
  <c r="AS20" i="4"/>
  <c r="AN27" i="3" l="1"/>
  <c r="AN20" i="3" s="1"/>
  <c r="AN34" i="3"/>
  <c r="AS37" i="4"/>
  <c r="AS38" i="4"/>
  <c r="AS5" i="4"/>
  <c r="AS18" i="4" s="1"/>
  <c r="AN35" i="3" l="1"/>
  <c r="AN7" i="3"/>
  <c r="AN5" i="3" s="1"/>
  <c r="AN18" i="3" s="1"/>
  <c r="AO22" i="3" s="1"/>
  <c r="AO34" i="3" s="1"/>
  <c r="AN37" i="3"/>
  <c r="AN38" i="3"/>
  <c r="AT20" i="4"/>
  <c r="AT34" i="4"/>
  <c r="AO9" i="3" l="1"/>
  <c r="AO27" i="3"/>
  <c r="AO35" i="3" s="1"/>
  <c r="AT37" i="4"/>
  <c r="AT38" i="4"/>
  <c r="AT5" i="4"/>
  <c r="AT18" i="4" s="1"/>
  <c r="AO20" i="3" l="1"/>
  <c r="AO37" i="3" s="1"/>
  <c r="AO7" i="3"/>
  <c r="AO5" i="3" s="1"/>
  <c r="AO18" i="3" s="1"/>
  <c r="AP22" i="3" s="1"/>
  <c r="AP9" i="3" s="1"/>
  <c r="AO38" i="3"/>
  <c r="AU34" i="4"/>
  <c r="AU20" i="4"/>
  <c r="AP34" i="3" l="1"/>
  <c r="AP27" i="3"/>
  <c r="AP20" i="3" s="1"/>
  <c r="AP37" i="3" s="1"/>
  <c r="AU37" i="4"/>
  <c r="AU38" i="4"/>
  <c r="AU5" i="4"/>
  <c r="AU18" i="4" s="1"/>
  <c r="AP35" i="3" l="1"/>
  <c r="AP38" i="3" s="1"/>
  <c r="AP7" i="3"/>
  <c r="AP5" i="3" s="1"/>
  <c r="AP18" i="3" s="1"/>
  <c r="AQ22" i="3" s="1"/>
  <c r="AQ34" i="3" s="1"/>
  <c r="AV34" i="4"/>
  <c r="AV20" i="4"/>
  <c r="AQ27" i="3" l="1"/>
  <c r="AQ20" i="3" s="1"/>
  <c r="AQ37" i="3" s="1"/>
  <c r="AQ9" i="3"/>
  <c r="AQ7" i="3"/>
  <c r="AQ5" i="3" s="1"/>
  <c r="AQ18" i="3" s="1"/>
  <c r="AR22" i="3" s="1"/>
  <c r="AQ35" i="3"/>
  <c r="AV37" i="4"/>
  <c r="AV38" i="4"/>
  <c r="AV5" i="4"/>
  <c r="AV18" i="4" s="1"/>
  <c r="AQ38" i="3" l="1"/>
  <c r="AR27" i="3"/>
  <c r="AR20" i="3" s="1"/>
  <c r="AR9" i="3"/>
  <c r="AR34" i="3"/>
  <c r="AW34" i="4"/>
  <c r="AW20" i="4"/>
  <c r="AR7" i="3" l="1"/>
  <c r="AR5" i="3" s="1"/>
  <c r="AR18" i="3" s="1"/>
  <c r="AS22" i="3" s="1"/>
  <c r="AS34" i="3" s="1"/>
  <c r="AR35" i="3"/>
  <c r="AR38" i="3" s="1"/>
  <c r="AR37" i="3"/>
  <c r="AW37" i="4"/>
  <c r="AW38" i="4"/>
  <c r="AW5" i="4"/>
  <c r="AW18" i="4" s="1"/>
  <c r="AS9" i="3" l="1"/>
  <c r="AS27" i="3"/>
  <c r="AX34" i="4"/>
  <c r="AX20" i="4"/>
  <c r="AS20" i="3" l="1"/>
  <c r="AS37" i="3" s="1"/>
  <c r="AS35" i="3"/>
  <c r="AS7" i="3"/>
  <c r="AS5" i="3" s="1"/>
  <c r="AS18" i="3" s="1"/>
  <c r="AT27" i="3" s="1"/>
  <c r="AX37" i="4"/>
  <c r="AX38" i="4"/>
  <c r="AX5" i="4"/>
  <c r="AX18" i="4" s="1"/>
  <c r="AS38" i="3" l="1"/>
  <c r="AT22" i="3"/>
  <c r="AT34" i="3" s="1"/>
  <c r="AT35" i="3"/>
  <c r="AT7" i="3"/>
  <c r="AY34" i="4"/>
  <c r="AY20" i="4"/>
  <c r="AT20" i="3" l="1"/>
  <c r="AT38" i="3" s="1"/>
  <c r="AT9" i="3"/>
  <c r="AT5" i="3" s="1"/>
  <c r="AT18" i="3" s="1"/>
  <c r="AU22" i="3" s="1"/>
  <c r="AU9" i="3" s="1"/>
  <c r="AY37" i="4"/>
  <c r="AY38" i="4"/>
  <c r="AY5" i="4"/>
  <c r="AY18" i="4" s="1"/>
  <c r="AT37" i="3" l="1"/>
  <c r="AU27" i="3"/>
  <c r="AU20" i="3" s="1"/>
  <c r="AU34" i="3"/>
  <c r="AU35" i="3"/>
  <c r="AZ34" i="4"/>
  <c r="AZ20" i="4"/>
  <c r="AU37" i="3" l="1"/>
  <c r="AU7" i="3"/>
  <c r="AU5" i="3" s="1"/>
  <c r="AU18" i="3" s="1"/>
  <c r="AV22" i="3" s="1"/>
  <c r="AV9" i="3" s="1"/>
  <c r="AU38" i="3"/>
  <c r="AZ37" i="4"/>
  <c r="AZ38" i="4"/>
  <c r="AZ5" i="4"/>
  <c r="AZ18" i="4" s="1"/>
  <c r="AV27" i="3" l="1"/>
  <c r="AV34" i="3"/>
  <c r="AV20" i="3"/>
  <c r="AV35" i="3"/>
  <c r="AV7" i="3"/>
  <c r="AV5" i="3" s="1"/>
  <c r="AV18" i="3" s="1"/>
  <c r="AW22" i="3" s="1"/>
  <c r="BA34" i="4"/>
  <c r="BA20" i="4"/>
  <c r="AV37" i="3" l="1"/>
  <c r="AV38" i="3"/>
  <c r="AW9" i="3"/>
  <c r="AW34" i="3"/>
  <c r="AW27" i="3"/>
  <c r="BA37" i="4"/>
  <c r="BA38" i="4"/>
  <c r="BA5" i="4"/>
  <c r="BA18" i="4" s="1"/>
  <c r="AW20" i="3" l="1"/>
  <c r="AW37" i="3" s="1"/>
  <c r="AW7" i="3"/>
  <c r="AW5" i="3" s="1"/>
  <c r="AW18" i="3" s="1"/>
  <c r="AX22" i="3" s="1"/>
  <c r="AW35" i="3"/>
  <c r="BB34" i="4"/>
  <c r="BB20" i="4"/>
  <c r="AW38" i="3" l="1"/>
  <c r="AX34" i="3"/>
  <c r="AX9" i="3"/>
  <c r="AX27" i="3"/>
  <c r="BB37" i="4"/>
  <c r="BB38" i="4"/>
  <c r="BB5" i="4"/>
  <c r="BB18" i="4" s="1"/>
  <c r="AX20" i="3" l="1"/>
  <c r="AX37" i="3" s="1"/>
  <c r="AX35" i="3"/>
  <c r="AX38" i="3" s="1"/>
  <c r="AX7" i="3"/>
  <c r="AX5" i="3" s="1"/>
  <c r="AX18" i="3" s="1"/>
  <c r="AY22" i="3" s="1"/>
  <c r="BC34" i="4"/>
  <c r="AY9" i="3" l="1"/>
  <c r="AY34" i="3"/>
  <c r="AY27" i="3"/>
  <c r="BC5" i="4"/>
  <c r="BC18" i="4" s="1"/>
  <c r="BC20" i="4"/>
  <c r="BC37" i="4" s="1"/>
  <c r="AY20" i="3" l="1"/>
  <c r="AY37" i="3" s="1"/>
  <c r="AY7" i="3"/>
  <c r="AY5" i="3" s="1"/>
  <c r="AY18" i="3" s="1"/>
  <c r="AZ22" i="3" s="1"/>
  <c r="AY35" i="3"/>
  <c r="BC38" i="4"/>
  <c r="BD34" i="4"/>
  <c r="BD20" i="4"/>
  <c r="AY38" i="3" l="1"/>
  <c r="AZ9" i="3"/>
  <c r="AZ34" i="3"/>
  <c r="AZ27" i="3"/>
  <c r="BD38" i="4"/>
  <c r="BD5" i="4"/>
  <c r="BD18" i="4" s="1"/>
  <c r="BD37" i="4"/>
  <c r="AZ20" i="3" l="1"/>
  <c r="AZ37" i="3" s="1"/>
  <c r="AZ7" i="3"/>
  <c r="AZ5" i="3" s="1"/>
  <c r="AZ18" i="3" s="1"/>
  <c r="BA22" i="3" s="1"/>
  <c r="AZ35" i="3"/>
  <c r="BE34" i="4"/>
  <c r="BE20" i="4"/>
  <c r="AZ38" i="3" l="1"/>
  <c r="BA34" i="3"/>
  <c r="BA9" i="3"/>
  <c r="BA27" i="3"/>
  <c r="BE37" i="4"/>
  <c r="BE38" i="4"/>
  <c r="BE5" i="4"/>
  <c r="BE18" i="4" s="1"/>
  <c r="BA20" i="3" l="1"/>
  <c r="BA37" i="3" s="1"/>
  <c r="BA7" i="3"/>
  <c r="BA5" i="3" s="1"/>
  <c r="BA18" i="3" s="1"/>
  <c r="BB22" i="3" s="1"/>
  <c r="BA35" i="3"/>
  <c r="BF34" i="4"/>
  <c r="BF20" i="4"/>
  <c r="BA38" i="3" l="1"/>
  <c r="BB27" i="3"/>
  <c r="BB35" i="3" s="1"/>
  <c r="BB34" i="3"/>
  <c r="BB9" i="3"/>
  <c r="BF37" i="4"/>
  <c r="BF38" i="4"/>
  <c r="BF5" i="4"/>
  <c r="BF18" i="4" s="1"/>
  <c r="BB7" i="3" l="1"/>
  <c r="BB5" i="3" s="1"/>
  <c r="BB18" i="3" s="1"/>
  <c r="BB20" i="3"/>
  <c r="BB38" i="3" s="1"/>
  <c r="BG20" i="4"/>
  <c r="BG34" i="4"/>
  <c r="BB37" i="3" l="1"/>
  <c r="BC22" i="3"/>
  <c r="BC27" i="3"/>
  <c r="BG37" i="4"/>
  <c r="BG38" i="4"/>
  <c r="BG5" i="4"/>
  <c r="BG18" i="4" s="1"/>
  <c r="BC34" i="3" l="1"/>
  <c r="BC9" i="3"/>
  <c r="BC20" i="3"/>
  <c r="BC7" i="3"/>
  <c r="BC5" i="3" s="1"/>
  <c r="BC18" i="3" s="1"/>
  <c r="BD22" i="3" s="1"/>
  <c r="BC35" i="3"/>
  <c r="BH34" i="4"/>
  <c r="BH20" i="4"/>
  <c r="BD9" i="3" l="1"/>
  <c r="BD34" i="3"/>
  <c r="BD27" i="3"/>
  <c r="BC38" i="3"/>
  <c r="BC37" i="3"/>
  <c r="BH37" i="4"/>
  <c r="BH38" i="4"/>
  <c r="BH5" i="4"/>
  <c r="BH18" i="4" s="1"/>
  <c r="BD20" i="3" l="1"/>
  <c r="BD37" i="3" s="1"/>
  <c r="BD7" i="3"/>
  <c r="BD5" i="3" s="1"/>
  <c r="BD18" i="3" s="1"/>
  <c r="BE22" i="3" s="1"/>
  <c r="BD35" i="3"/>
  <c r="BI20" i="4"/>
  <c r="BI34" i="4"/>
  <c r="BD38" i="3" l="1"/>
  <c r="BE34" i="3"/>
  <c r="BE9" i="3"/>
  <c r="BE27" i="3"/>
  <c r="BI37" i="4"/>
  <c r="BI38" i="4"/>
  <c r="BI5" i="4"/>
  <c r="BI18" i="4" s="1"/>
  <c r="BE20" i="3" l="1"/>
  <c r="BE37" i="3" s="1"/>
  <c r="BE7" i="3"/>
  <c r="BE5" i="3" s="1"/>
  <c r="BE18" i="3" s="1"/>
  <c r="BF22" i="3" s="1"/>
  <c r="BE35" i="3"/>
  <c r="BJ34" i="4"/>
  <c r="BJ20" i="4"/>
  <c r="BE38" i="3" l="1"/>
  <c r="BF27" i="3"/>
  <c r="BF20" i="3" s="1"/>
  <c r="BF9" i="3"/>
  <c r="BF34" i="3"/>
  <c r="BJ37" i="4"/>
  <c r="BJ38" i="4"/>
  <c r="BJ5" i="4"/>
  <c r="BJ18" i="4" s="1"/>
  <c r="BF7" i="3" l="1"/>
  <c r="BF5" i="3" s="1"/>
  <c r="BF18" i="3" s="1"/>
  <c r="BG22" i="3" s="1"/>
  <c r="BG34" i="3" s="1"/>
  <c r="BF35" i="3"/>
  <c r="BF38" i="3" s="1"/>
  <c r="BF37" i="3"/>
  <c r="BK34" i="4"/>
  <c r="BK20" i="4"/>
  <c r="BG9" i="3" l="1"/>
  <c r="BG27" i="3"/>
  <c r="BG20" i="3" s="1"/>
  <c r="BG37" i="3" s="1"/>
  <c r="BK37" i="4"/>
  <c r="BK38" i="4"/>
  <c r="BK5" i="4"/>
  <c r="BK18" i="4" s="1"/>
  <c r="BG7" i="3" l="1"/>
  <c r="BG5" i="3" s="1"/>
  <c r="BG18" i="3" s="1"/>
  <c r="BH22" i="3" s="1"/>
  <c r="BH34" i="3" s="1"/>
  <c r="BG35" i="3"/>
  <c r="BG38" i="3" s="1"/>
  <c r="BL34" i="4"/>
  <c r="BL20" i="4"/>
  <c r="BH27" i="3" l="1"/>
  <c r="BH7" i="3" s="1"/>
  <c r="BH9" i="3"/>
  <c r="BH20" i="3"/>
  <c r="BH37" i="3" s="1"/>
  <c r="BL37" i="4"/>
  <c r="BL38" i="4"/>
  <c r="BL5" i="4"/>
  <c r="BL18" i="4" s="1"/>
  <c r="BH5" i="3" l="1"/>
  <c r="BH18" i="3" s="1"/>
  <c r="BI22" i="3" s="1"/>
  <c r="BI34" i="3" s="1"/>
  <c r="BH35" i="3"/>
  <c r="BH38" i="3" s="1"/>
  <c r="BI27" i="3"/>
  <c r="BI35" i="3" s="1"/>
  <c r="BI9" i="3"/>
  <c r="BM34" i="4"/>
  <c r="BM20" i="4"/>
  <c r="BI7" i="3" l="1"/>
  <c r="BI5" i="3" s="1"/>
  <c r="BI18" i="3" s="1"/>
  <c r="BJ22" i="3" s="1"/>
  <c r="BJ34" i="3" s="1"/>
  <c r="BI20" i="3"/>
  <c r="BI37" i="3" s="1"/>
  <c r="BM37" i="4"/>
  <c r="BM38" i="4"/>
  <c r="BM5" i="4"/>
  <c r="BM18" i="4" s="1"/>
  <c r="BJ27" i="3" l="1"/>
  <c r="BJ9" i="3"/>
  <c r="BI38" i="3"/>
  <c r="BJ20" i="3"/>
  <c r="BJ37" i="3" s="1"/>
  <c r="BJ35" i="3"/>
  <c r="BJ7" i="3"/>
  <c r="BJ5" i="3" s="1"/>
  <c r="BJ18" i="3" s="1"/>
  <c r="BK22" i="3" s="1"/>
  <c r="BN34" i="4"/>
  <c r="BN20" i="4"/>
  <c r="BJ38" i="3" l="1"/>
  <c r="BK27" i="3"/>
  <c r="BK7" i="3" s="1"/>
  <c r="BK9" i="3"/>
  <c r="BK34" i="3"/>
  <c r="BN37" i="4"/>
  <c r="BN38" i="4"/>
  <c r="BN5" i="4"/>
  <c r="BN18" i="4" s="1"/>
  <c r="BK20" i="3" l="1"/>
  <c r="BK37" i="3" s="1"/>
  <c r="BK5" i="3"/>
  <c r="BK18" i="3" s="1"/>
  <c r="BL22" i="3" s="1"/>
  <c r="BL9" i="3" s="1"/>
  <c r="BK35" i="3"/>
  <c r="BO34" i="4"/>
  <c r="BO20" i="4"/>
  <c r="BK38" i="3" l="1"/>
  <c r="BL34" i="3"/>
  <c r="BL27" i="3"/>
  <c r="BL7" i="3"/>
  <c r="BL5" i="3" s="1"/>
  <c r="BL18" i="3" s="1"/>
  <c r="BO37" i="4"/>
  <c r="BO38" i="4"/>
  <c r="BO5" i="4"/>
  <c r="BO18" i="4" s="1"/>
  <c r="BL20" i="3" l="1"/>
  <c r="BL37" i="3" s="1"/>
  <c r="BL35" i="3"/>
  <c r="BM22" i="3"/>
  <c r="BM27" i="3"/>
  <c r="BP34" i="4"/>
  <c r="BP20" i="4"/>
  <c r="BL38" i="3" l="1"/>
  <c r="BM20" i="3"/>
  <c r="BM7" i="3"/>
  <c r="BM35" i="3"/>
  <c r="BM34" i="3"/>
  <c r="BM9" i="3"/>
  <c r="BP37" i="4"/>
  <c r="BP38" i="4"/>
  <c r="BP5" i="4"/>
  <c r="BP18" i="4" s="1"/>
  <c r="BM37" i="3" l="1"/>
  <c r="BM38" i="3"/>
  <c r="BM5" i="3"/>
  <c r="BM18" i="3" s="1"/>
  <c r="BQ20" i="4"/>
  <c r="BQ34" i="4"/>
  <c r="BN22" i="3" l="1"/>
  <c r="BN27" i="3"/>
  <c r="BQ37" i="4"/>
  <c r="BQ38" i="4"/>
  <c r="BQ5" i="4"/>
  <c r="BQ18" i="4" s="1"/>
  <c r="BN20" i="3" l="1"/>
  <c r="BN35" i="3"/>
  <c r="BN7" i="3"/>
  <c r="BN9" i="3"/>
  <c r="BN34" i="3"/>
  <c r="BN37" i="3" s="1"/>
  <c r="BR34" i="4"/>
  <c r="BR20" i="4"/>
  <c r="BN38" i="3" l="1"/>
  <c r="BN5" i="3"/>
  <c r="BN18" i="3" s="1"/>
  <c r="BO22" i="3" s="1"/>
  <c r="BO34" i="3" s="1"/>
  <c r="BR37" i="4"/>
  <c r="BR38" i="4"/>
  <c r="BR5" i="4"/>
  <c r="BR18" i="4" s="1"/>
  <c r="BO9" i="3" l="1"/>
  <c r="BO27" i="3"/>
  <c r="BO7" i="3" s="1"/>
  <c r="BO5" i="3" s="1"/>
  <c r="BO18" i="3" s="1"/>
  <c r="BP22" i="3" s="1"/>
  <c r="BP9" i="3" s="1"/>
  <c r="BS34" i="4"/>
  <c r="BS20" i="4"/>
  <c r="BO35" i="3" l="1"/>
  <c r="BP34" i="3"/>
  <c r="BP27" i="3"/>
  <c r="BO20" i="3"/>
  <c r="BO37" i="3" s="1"/>
  <c r="BS37" i="4"/>
  <c r="BS38" i="4"/>
  <c r="BS5" i="4"/>
  <c r="BS18" i="4" s="1"/>
  <c r="BP35" i="3" l="1"/>
  <c r="BP7" i="3"/>
  <c r="BP5" i="3" s="1"/>
  <c r="BP18" i="3" s="1"/>
  <c r="BQ22" i="3" s="1"/>
  <c r="BP20" i="3"/>
  <c r="BP37" i="3" s="1"/>
  <c r="BO38" i="3"/>
  <c r="BT34" i="4"/>
  <c r="BT20" i="4"/>
  <c r="BQ27" i="3" l="1"/>
  <c r="BQ20" i="3" s="1"/>
  <c r="BQ34" i="3"/>
  <c r="BQ9" i="3"/>
  <c r="BP38" i="3"/>
  <c r="BT37" i="4"/>
  <c r="BT38" i="4"/>
  <c r="BT5" i="4"/>
  <c r="BT18" i="4" s="1"/>
  <c r="BQ7" i="3" l="1"/>
  <c r="BQ35" i="3"/>
  <c r="BQ38" i="3" s="1"/>
  <c r="BQ5" i="3"/>
  <c r="BQ18" i="3" s="1"/>
  <c r="BQ37" i="3"/>
  <c r="BU34" i="4"/>
  <c r="BU20" i="4"/>
  <c r="BR22" i="3" l="1"/>
  <c r="BR27" i="3"/>
  <c r="BU37" i="4"/>
  <c r="BU38" i="4"/>
  <c r="BU5" i="4"/>
  <c r="BU18" i="4" s="1"/>
  <c r="BR35" i="3" l="1"/>
  <c r="BR7" i="3"/>
  <c r="BR9" i="3"/>
  <c r="BR34" i="3"/>
  <c r="BR20" i="3"/>
  <c r="BV34" i="4"/>
  <c r="BV20" i="4"/>
  <c r="BR37" i="3" l="1"/>
  <c r="BR5" i="3"/>
  <c r="BR18" i="3" s="1"/>
  <c r="BR38" i="3"/>
  <c r="BV37" i="4"/>
  <c r="BV38" i="4"/>
  <c r="BV5" i="4"/>
  <c r="BV18" i="4" s="1"/>
  <c r="BS22" i="3" l="1"/>
  <c r="BS27" i="3"/>
  <c r="BW34" i="4"/>
  <c r="BW20" i="4"/>
  <c r="BS35" i="3" l="1"/>
  <c r="BS7" i="3"/>
  <c r="BS9" i="3"/>
  <c r="BS34" i="3"/>
  <c r="BS20" i="3"/>
  <c r="BW37" i="4"/>
  <c r="BW38" i="4"/>
  <c r="BW5" i="4"/>
  <c r="BW18" i="4" s="1"/>
  <c r="BS37" i="3" l="1"/>
  <c r="BS5" i="3"/>
  <c r="BS18" i="3" s="1"/>
  <c r="BS38" i="3"/>
  <c r="BX34" i="4"/>
  <c r="BX20" i="4"/>
  <c r="BT22" i="3" l="1"/>
  <c r="BT27" i="3"/>
  <c r="BX37" i="4"/>
  <c r="BX38" i="4"/>
  <c r="BX5" i="4"/>
  <c r="BX18" i="4" s="1"/>
  <c r="BT7" i="3" l="1"/>
  <c r="BT35" i="3"/>
  <c r="BT34" i="3"/>
  <c r="BT9" i="3"/>
  <c r="BT20" i="3"/>
  <c r="BY34" i="4"/>
  <c r="BY20" i="4"/>
  <c r="BT38" i="3" l="1"/>
  <c r="BT37" i="3"/>
  <c r="BT5" i="3"/>
  <c r="BT18" i="3" s="1"/>
  <c r="BY37" i="4"/>
  <c r="BY5" i="4"/>
  <c r="BY18" i="4" s="1"/>
  <c r="BY38" i="4"/>
  <c r="BU22" i="3" l="1"/>
  <c r="BU27" i="3"/>
  <c r="BZ34" i="4"/>
  <c r="BZ20" i="4"/>
  <c r="BU7" i="3" l="1"/>
  <c r="BU35" i="3"/>
  <c r="BU9" i="3"/>
  <c r="BU34" i="3"/>
  <c r="BU20" i="3"/>
  <c r="BZ37" i="4"/>
  <c r="BZ38" i="4"/>
  <c r="BZ5" i="4"/>
  <c r="BZ18" i="4" s="1"/>
  <c r="BU37" i="3" l="1"/>
  <c r="BU38" i="3"/>
  <c r="BU5" i="3"/>
  <c r="BU18" i="3" s="1"/>
  <c r="CA34" i="4"/>
  <c r="CA20" i="4"/>
  <c r="BV22" i="3" l="1"/>
  <c r="BV27" i="3"/>
  <c r="CA37" i="4"/>
  <c r="CA38" i="4"/>
  <c r="CA5" i="4"/>
  <c r="CA18" i="4" s="1"/>
  <c r="BV35" i="3" l="1"/>
  <c r="BV7" i="3"/>
  <c r="BV9" i="3"/>
  <c r="BV20" i="3"/>
  <c r="BV34" i="3"/>
  <c r="CB34" i="4"/>
  <c r="CB20" i="4"/>
  <c r="BV37" i="3" l="1"/>
  <c r="BV5" i="3"/>
  <c r="BV18" i="3" s="1"/>
  <c r="BV38" i="3"/>
  <c r="CB37" i="4"/>
  <c r="CB38" i="4"/>
  <c r="CB5" i="4"/>
  <c r="CB18" i="4" s="1"/>
  <c r="BW22" i="3" l="1"/>
  <c r="BW27" i="3"/>
  <c r="CC34" i="4"/>
  <c r="CC20" i="4"/>
  <c r="BW7" i="3" l="1"/>
  <c r="BW35" i="3"/>
  <c r="BW20" i="3"/>
  <c r="BW9" i="3"/>
  <c r="BW34" i="3"/>
  <c r="CC37" i="4"/>
  <c r="CC38" i="4"/>
  <c r="CC5" i="4"/>
  <c r="CC18" i="4" s="1"/>
  <c r="BW37" i="3" l="1"/>
  <c r="BW38" i="3"/>
  <c r="BW5" i="3"/>
  <c r="BW18" i="3" s="1"/>
  <c r="CD20" i="4"/>
  <c r="CD34" i="4"/>
  <c r="BX22" i="3" l="1"/>
  <c r="BX27" i="3"/>
  <c r="CD37" i="4"/>
  <c r="CD38" i="4"/>
  <c r="CD5" i="4"/>
  <c r="CD18" i="4" s="1"/>
  <c r="BX35" i="3" l="1"/>
  <c r="BX7" i="3"/>
  <c r="BX9" i="3"/>
  <c r="BX34" i="3"/>
  <c r="BX20" i="3"/>
  <c r="BX38" i="3" s="1"/>
  <c r="CE34" i="4"/>
  <c r="CE20" i="4"/>
  <c r="BX5" i="3" l="1"/>
  <c r="BX18" i="3" s="1"/>
  <c r="BX37" i="3"/>
  <c r="CE37" i="4"/>
  <c r="CE38" i="4"/>
  <c r="CE5" i="4"/>
  <c r="CE18" i="4" s="1"/>
  <c r="BY27" i="3" l="1"/>
  <c r="BY22" i="3"/>
  <c r="CF34" i="4"/>
  <c r="CF20" i="4"/>
  <c r="BY34" i="3" l="1"/>
  <c r="BY9" i="3"/>
  <c r="BY20" i="3"/>
  <c r="BY35" i="3"/>
  <c r="BY7" i="3"/>
  <c r="CF37" i="4"/>
  <c r="CF38" i="4"/>
  <c r="CF5" i="4"/>
  <c r="CF18" i="4" s="1"/>
  <c r="BY5" i="3" l="1"/>
  <c r="BY18" i="3" s="1"/>
  <c r="BZ27" i="3" s="1"/>
  <c r="BZ7" i="3" s="1"/>
  <c r="BY37" i="3"/>
  <c r="BY38" i="3"/>
  <c r="BZ35" i="3" l="1"/>
  <c r="BZ22" i="3"/>
  <c r="BZ20" i="3" l="1"/>
  <c r="BZ38" i="3" s="1"/>
  <c r="BZ9" i="3"/>
  <c r="BZ5" i="3" s="1"/>
  <c r="BZ18" i="3" s="1"/>
  <c r="BZ34" i="3"/>
  <c r="BZ37" i="3" l="1"/>
  <c r="CA27" i="3"/>
  <c r="CA22" i="3"/>
  <c r="CA35" i="3" l="1"/>
  <c r="CA7" i="3"/>
  <c r="CA9" i="3"/>
  <c r="CA20" i="3"/>
  <c r="CA34" i="3"/>
  <c r="CA5" i="3" l="1"/>
  <c r="CA18" i="3" s="1"/>
  <c r="CB22" i="3" s="1"/>
  <c r="CB34" i="3" s="1"/>
  <c r="CA37" i="3"/>
  <c r="CA38" i="3"/>
  <c r="CB9" i="3" l="1"/>
  <c r="CB27" i="3"/>
  <c r="CB20" i="3" s="1"/>
  <c r="CB37" i="3" s="1"/>
  <c r="CB35" i="3" l="1"/>
  <c r="CB7" i="3"/>
  <c r="CB5" i="3" s="1"/>
  <c r="CB18" i="3" s="1"/>
  <c r="CC22" i="3" s="1"/>
  <c r="CB38" i="3"/>
  <c r="CC27" i="3"/>
  <c r="CC34" i="3" l="1"/>
  <c r="CC20" i="3"/>
  <c r="CC9" i="3"/>
  <c r="CC7" i="3"/>
  <c r="CC5" i="3" s="1"/>
  <c r="CC18" i="3" s="1"/>
  <c r="CD27" i="3" s="1"/>
  <c r="CC35" i="3"/>
  <c r="CC38" i="3" l="1"/>
  <c r="CD35" i="3"/>
  <c r="CD7" i="3"/>
  <c r="CD22" i="3"/>
  <c r="CC37" i="3"/>
  <c r="CD9" i="3" l="1"/>
  <c r="CD5" i="3" s="1"/>
  <c r="CD18" i="3" s="1"/>
  <c r="CE27" i="3" s="1"/>
  <c r="CD20" i="3"/>
  <c r="CD38" i="3" s="1"/>
  <c r="CD34" i="3"/>
  <c r="CE22" i="3" l="1"/>
  <c r="CD37" i="3"/>
  <c r="CE20" i="3"/>
  <c r="CE9" i="3"/>
  <c r="CE34" i="3"/>
  <c r="CE35" i="3"/>
  <c r="CE7" i="3"/>
  <c r="CE5" i="3" l="1"/>
  <c r="CE18" i="3" s="1"/>
  <c r="CF22" i="3" s="1"/>
  <c r="CF9" i="3" s="1"/>
  <c r="CE38" i="3"/>
  <c r="CE37" i="3"/>
  <c r="CF27" i="3" l="1"/>
  <c r="CF34" i="3"/>
  <c r="CF35" i="3" l="1"/>
  <c r="CF7" i="3"/>
  <c r="CF5" i="3" s="1"/>
  <c r="CF18" i="3" s="1"/>
  <c r="CF20" i="3"/>
  <c r="CF37" i="3" s="1"/>
  <c r="CF3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Bernhard Breloer</author>
  </authors>
  <commentList>
    <comment ref="B5" authorId="0" shapeId="0" xr:uid="{64F65E10-04BE-447A-9E78-7938DCB5BDAC}">
      <text>
        <r>
          <rPr>
            <b/>
            <sz val="9"/>
            <color indexed="81"/>
            <rFont val="Segoe UI"/>
            <family val="2"/>
          </rPr>
          <t xml:space="preserve">Tragen Sie hier Ihre voraussichtlichen Einnahmen aus all Ihren Quellen in die weißen Felder ein. Die farbigen Felder rechnen sich selbst.  Wenn Sie von einer jährlichen Steigerung ausgehen, dann können Sie einfach eine entsprechende Formel in den Folgejahren hinterlegen. Anregungen finden Sie im Tab Beispiel Finanzplan.
</t>
        </r>
      </text>
    </comment>
    <comment ref="B12" authorId="0" shapeId="0" xr:uid="{60A57CBC-40D7-4A4E-B406-2C39E7C77CE3}">
      <text>
        <r>
          <rPr>
            <b/>
            <sz val="9"/>
            <color indexed="81"/>
            <rFont val="Segoe UI"/>
            <family val="2"/>
          </rPr>
          <t xml:space="preserve">Tragen Sie hier Ihre voraussichtlichen Ausgaben in die weißen Felder ein. Die farbigen Felder rechnen sich selbst. Wenn Sie von einer jährlichen Steigerung ausgehen, dann können Sie einfach eine entsprechende Formel in den Folgejahren hinterlegen. Anregungen finden Sie im Tab Beispiel Finanzplan.
</t>
        </r>
      </text>
    </comment>
    <comment ref="B18" authorId="0" shapeId="0" xr:uid="{C5B191AB-3635-4B13-98C4-62F5ACB6D51C}">
      <text>
        <r>
          <rPr>
            <b/>
            <sz val="9"/>
            <color indexed="81"/>
            <rFont val="Segoe UI"/>
            <family val="2"/>
          </rPr>
          <t>Die Summe der Ersparnisse können Sie dann auf die einzelnen Vermögensarten aufteilen. Wenn sie nichts sparen sondern stattdesen Ihre Reserven anpacken müssen, dann mindert sich Ihr Vermögen.</t>
        </r>
        <r>
          <rPr>
            <sz val="9"/>
            <color indexed="81"/>
            <rFont val="Segoe UI"/>
            <family val="2"/>
          </rPr>
          <t xml:space="preserve">
</t>
        </r>
      </text>
    </comment>
    <comment ref="B20" authorId="0" shapeId="0" xr:uid="{6464F691-DCD4-40C9-AE44-B09176190103}">
      <text>
        <r>
          <rPr>
            <b/>
            <sz val="9"/>
            <color indexed="81"/>
            <rFont val="Segoe UI"/>
            <family val="2"/>
          </rPr>
          <t xml:space="preserve">Überlegen Sie sich, wie Sie Ihre Ersparnisse anlegen. Sie können Sie auch auf unterschiedliche Anlageformen aufteilen. 
Geben Sie eine entsprechende Formel ein. Sie können die Ersparnisse beispielsweise auf die einzelnen Anlageformen aufteilen. 
Anregenungen finden Sie in den Formeln Beispiel Finanzplan im nächsten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Bernhard Breloer</author>
  </authors>
  <commentList>
    <comment ref="B5" authorId="0" shapeId="0" xr:uid="{11E668F2-962D-45D5-AEC1-A44A34AD59B9}">
      <text>
        <r>
          <rPr>
            <b/>
            <sz val="9"/>
            <color indexed="81"/>
            <rFont val="Segoe UI"/>
            <family val="2"/>
          </rPr>
          <t>Tragen Sie hier Ihre voraussichtlichen Einnahemn aus all Ihren Quellen ein</t>
        </r>
      </text>
    </comment>
    <comment ref="B12" authorId="0" shapeId="0" xr:uid="{AD0D6848-7A5F-4162-8214-48393F5BC8EF}">
      <text>
        <r>
          <rPr>
            <b/>
            <sz val="9"/>
            <color indexed="81"/>
            <rFont val="Segoe UI"/>
            <family val="2"/>
          </rPr>
          <t>Tragen Sie hier Ihre voraussichtlichen Ausgaben ein.</t>
        </r>
      </text>
    </comment>
    <comment ref="B18" authorId="0" shapeId="0" xr:uid="{A8E991BD-9C50-4BED-99FC-1498676560C9}">
      <text>
        <r>
          <rPr>
            <sz val="9"/>
            <color indexed="81"/>
            <rFont val="Segoe UI"/>
            <family val="2"/>
          </rPr>
          <t xml:space="preserve">Die Summe der Ersparnisse können Sie dann auf die einzelnen Vermögensarten aufteilen. Wenn sie nichts sparen sondern stattdesen Ihre Reserven anpacken müssen, dann mindert sich Ihr Vermögen.
</t>
        </r>
      </text>
    </comment>
    <comment ref="B20" authorId="0" shapeId="0" xr:uid="{5C87761D-844A-48D5-87A1-85D5724BE0B4}">
      <text>
        <r>
          <rPr>
            <b/>
            <sz val="9"/>
            <color indexed="81"/>
            <rFont val="Segoe UI"/>
            <family val="2"/>
          </rPr>
          <t xml:space="preserve">Überlegen Sie sich, wie Ihre Ersparnisse anlegen. Sie können Sie auch auf unterschiedliche Anlageformen aufteilen. </t>
        </r>
      </text>
    </comment>
  </commentList>
</comments>
</file>

<file path=xl/sharedStrings.xml><?xml version="1.0" encoding="utf-8"?>
<sst xmlns="http://schemas.openxmlformats.org/spreadsheetml/2006/main" count="71" uniqueCount="41">
  <si>
    <t>Einnahmen</t>
  </si>
  <si>
    <t>Ausgaben</t>
  </si>
  <si>
    <t>Dividenden und Renditen</t>
  </si>
  <si>
    <t>Mieteinnahmen</t>
  </si>
  <si>
    <t>Zinsen</t>
  </si>
  <si>
    <t>Erbe/Schenkung</t>
  </si>
  <si>
    <t>laufende Lebenshaltungskosten</t>
  </si>
  <si>
    <t>Ersparnis</t>
  </si>
  <si>
    <t>Vermögen</t>
  </si>
  <si>
    <t>Bausparguthaben</t>
  </si>
  <si>
    <t>Sparbuch</t>
  </si>
  <si>
    <t>Anleihen</t>
  </si>
  <si>
    <t>Aktien</t>
  </si>
  <si>
    <t>ETFs und Fonds</t>
  </si>
  <si>
    <t>Weitere Wertpapiere</t>
  </si>
  <si>
    <t>Immobilien (abzgl. Schulden)</t>
  </si>
  <si>
    <t>Wertgegenstände (Schmuck, Oldtimer,…)</t>
  </si>
  <si>
    <t>Rohstoffe</t>
  </si>
  <si>
    <t>Notgroschen</t>
  </si>
  <si>
    <t>sonstige Ausgaben</t>
  </si>
  <si>
    <t>besondere Ausgaben/Wünsche</t>
  </si>
  <si>
    <t>Reisen</t>
  </si>
  <si>
    <t>dreimonatige Auszeit</t>
  </si>
  <si>
    <t>Bankguthaben/Bargeld</t>
  </si>
  <si>
    <t>ab 2050 Reduzierung der wöchentlichen Arbeitszeit</t>
  </si>
  <si>
    <t>Tagesgeld/Festgeld</t>
  </si>
  <si>
    <t>Beschreibung Vorhaben</t>
  </si>
  <si>
    <t>ein halbes Jahr Auszeit + Seminar (Finanzierung über Tagesgeld)</t>
  </si>
  <si>
    <t>Schenkung von Eltern über 10.000 Euro</t>
  </si>
  <si>
    <t>neue Küche (Finanzierung über Tagesgeld)</t>
  </si>
  <si>
    <t xml:space="preserve">Vermögen risikoarm </t>
  </si>
  <si>
    <t>Vermögen risikoreich</t>
  </si>
  <si>
    <t>Anteil risikoarm</t>
  </si>
  <si>
    <t>Anteil risikoreich</t>
  </si>
  <si>
    <t>größere Urlaubsreise nach Chile</t>
  </si>
  <si>
    <t>Große Feier am 40sten Geburtstag</t>
  </si>
  <si>
    <t>Reduzierung der Urlaubsreisen und stattdessen Berücksichtigung von Pflegeausgaben</t>
  </si>
  <si>
    <t>Beruf/Renteneinnahmen</t>
  </si>
  <si>
    <t>Renteneintritt (Der Notgroschen ist zwar schon ausreichend gefüllt, doch da nach dem Renteneintritt weiterhin in Aktien-ETFs investiert wird, er zur Gesamtrisikoreduzierung weiterbespart)</t>
  </si>
  <si>
    <t>Die Berechnungsdateien wurden nach bestem Wissen und Gewissen erstellt. Es wird keinerlei Gewähr für die Kalkulationsmechnaismen, Aktualität, Korrektheit, Vollständigkeit oder Qualität der bereitgestellten Tabellen übernommen.</t>
  </si>
  <si>
    <t xml:space="preserve">Entwicklung von Einnahmen, Ausgaben und Vermögen wird im Diagramm unten dargestellt.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</si>
</sst>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Segoe UI"/>
      <family val="2"/>
    </font>
    <font>
      <b/>
      <sz val="9"/>
      <color indexed="81"/>
      <name val="Segoe UI"/>
      <family val="2"/>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Alignment="1">
      <alignment horizontal="center"/>
    </xf>
    <xf numFmtId="164" fontId="2" fillId="2" borderId="0" xfId="1" applyNumberFormat="1" applyFont="1" applyFill="1"/>
    <xf numFmtId="164" fontId="0" fillId="2" borderId="0" xfId="1" applyNumberFormat="1" applyFont="1" applyFill="1"/>
    <xf numFmtId="164" fontId="0" fillId="0" borderId="0" xfId="1" applyNumberFormat="1" applyFont="1"/>
    <xf numFmtId="164" fontId="2" fillId="3" borderId="0" xfId="1" applyNumberFormat="1" applyFont="1" applyFill="1"/>
    <xf numFmtId="164" fontId="0" fillId="3" borderId="0" xfId="1" applyNumberFormat="1" applyFont="1" applyFill="1"/>
    <xf numFmtId="164" fontId="2" fillId="4" borderId="0" xfId="1" applyNumberFormat="1" applyFont="1" applyFill="1"/>
    <xf numFmtId="164" fontId="0" fillId="4" borderId="0" xfId="1" applyNumberFormat="1" applyFont="1" applyFill="1"/>
    <xf numFmtId="164" fontId="2" fillId="5" borderId="0" xfId="1" applyNumberFormat="1" applyFont="1" applyFill="1"/>
    <xf numFmtId="164" fontId="0" fillId="5" borderId="0" xfId="1" applyNumberFormat="1" applyFont="1" applyFill="1"/>
    <xf numFmtId="0" fontId="2" fillId="6" borderId="0" xfId="0" applyFont="1" applyFill="1" applyAlignment="1">
      <alignment vertical="top"/>
    </xf>
    <xf numFmtId="0" fontId="0" fillId="6" borderId="0" xfId="0" applyFill="1" applyAlignment="1">
      <alignment vertical="top"/>
    </xf>
    <xf numFmtId="0" fontId="0" fillId="6" borderId="0" xfId="0" applyFill="1" applyAlignment="1">
      <alignment vertical="top" wrapText="1"/>
    </xf>
    <xf numFmtId="164" fontId="0" fillId="6" borderId="0" xfId="1" applyNumberFormat="1" applyFont="1" applyFill="1"/>
    <xf numFmtId="164" fontId="0" fillId="6" borderId="0" xfId="0" applyNumberFormat="1" applyFill="1"/>
    <xf numFmtId="0" fontId="0" fillId="6" borderId="0" xfId="0" applyFill="1"/>
    <xf numFmtId="9" fontId="0" fillId="6" borderId="0" xfId="2" applyFont="1" applyFill="1"/>
    <xf numFmtId="0" fontId="0" fillId="0" borderId="0" xfId="0" applyFill="1"/>
    <xf numFmtId="0" fontId="2" fillId="0" borderId="0" xfId="0" applyFont="1" applyFill="1" applyAlignment="1">
      <alignment vertical="top"/>
    </xf>
    <xf numFmtId="164" fontId="2" fillId="0" borderId="0" xfId="1" applyNumberFormat="1" applyFont="1" applyFill="1"/>
    <xf numFmtId="164" fontId="0" fillId="0" borderId="0" xfId="1" applyNumberFormat="1" applyFont="1" applyFill="1"/>
    <xf numFmtId="0" fontId="0" fillId="0" borderId="0" xfId="0" applyFill="1" applyAlignment="1">
      <alignment vertical="top"/>
    </xf>
    <xf numFmtId="164" fontId="1" fillId="0" borderId="0" xfId="1" applyNumberFormat="1" applyFont="1"/>
    <xf numFmtId="0" fontId="5" fillId="6" borderId="0" xfId="0" applyFont="1" applyFill="1" applyAlignment="1">
      <alignment vertical="top"/>
    </xf>
    <xf numFmtId="0" fontId="5" fillId="6" borderId="0" xfId="0" applyFont="1" applyFill="1" applyAlignment="1">
      <alignment vertical="top" wrapText="1"/>
    </xf>
    <xf numFmtId="0" fontId="5" fillId="0" borderId="0" xfId="0" applyFont="1" applyFill="1" applyAlignment="1">
      <alignment vertical="top"/>
    </xf>
    <xf numFmtId="0" fontId="6" fillId="0" borderId="0" xfId="0" applyFont="1" applyAlignment="1">
      <alignment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Vermögen, Einnahmen und Ausgaben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Finanzplan!$B$5</c:f>
              <c:strCache>
                <c:ptCount val="1"/>
                <c:pt idx="0">
                  <c:v> Einnahmen </c:v>
                </c:pt>
              </c:strCache>
            </c:strRef>
          </c:tx>
          <c:spPr>
            <a:ln w="28575" cap="rnd">
              <a:solidFill>
                <a:schemeClr val="accent1"/>
              </a:solidFill>
              <a:round/>
            </a:ln>
            <a:effectLst/>
          </c:spPr>
          <c:marker>
            <c:symbol val="none"/>
          </c:marker>
          <c:cat>
            <c:numRef>
              <c:f>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Finanzplan!$D$5:$CF$5</c:f>
              <c:numCache>
                <c:formatCode>_-* #,##0\ "€"_-;\-* #,##0\ "€"_-;_-* "-"??\ "€"_-;_-@_-</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0-ACA3-407E-B9A8-9E54CE64A5F2}"/>
            </c:ext>
          </c:extLst>
        </c:ser>
        <c:ser>
          <c:idx val="1"/>
          <c:order val="1"/>
          <c:tx>
            <c:strRef>
              <c:f>Finanzplan!$B$12</c:f>
              <c:strCache>
                <c:ptCount val="1"/>
                <c:pt idx="0">
                  <c:v> Ausgaben </c:v>
                </c:pt>
              </c:strCache>
            </c:strRef>
          </c:tx>
          <c:spPr>
            <a:ln w="28575" cap="rnd">
              <a:solidFill>
                <a:schemeClr val="accent2"/>
              </a:solidFill>
              <a:round/>
            </a:ln>
            <a:effectLst/>
          </c:spPr>
          <c:marker>
            <c:symbol val="none"/>
          </c:marker>
          <c:cat>
            <c:numRef>
              <c:f>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Finanzplan!$D$12:$CF$12</c:f>
              <c:numCache>
                <c:formatCode>_-* #,##0\ "€"_-;\-* #,##0\ "€"_-;_-* "-"??\ "€"_-;_-@_-</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1-ACA3-407E-B9A8-9E54CE64A5F2}"/>
            </c:ext>
          </c:extLst>
        </c:ser>
        <c:ser>
          <c:idx val="2"/>
          <c:order val="2"/>
          <c:tx>
            <c:strRef>
              <c:f>Finanzplan!$B$20</c:f>
              <c:strCache>
                <c:ptCount val="1"/>
                <c:pt idx="0">
                  <c:v> Vermögen </c:v>
                </c:pt>
              </c:strCache>
            </c:strRef>
          </c:tx>
          <c:spPr>
            <a:ln w="28575" cap="rnd">
              <a:solidFill>
                <a:schemeClr val="accent3"/>
              </a:solidFill>
              <a:round/>
            </a:ln>
            <a:effectLst/>
          </c:spPr>
          <c:marker>
            <c:symbol val="none"/>
          </c:marker>
          <c:cat>
            <c:numRef>
              <c:f>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Finanzplan!$D$20:$CF$20</c:f>
              <c:numCache>
                <c:formatCode>_-* #,##0\ "€"_-;\-* #,##0\ "€"_-;_-* "-"??\ "€"_-;_-@_-</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2-ACA3-407E-B9A8-9E54CE64A5F2}"/>
            </c:ext>
          </c:extLst>
        </c:ser>
        <c:dLbls>
          <c:showLegendKey val="0"/>
          <c:showVal val="0"/>
          <c:showCatName val="0"/>
          <c:showSerName val="0"/>
          <c:showPercent val="0"/>
          <c:showBubbleSize val="0"/>
        </c:dLbls>
        <c:smooth val="0"/>
        <c:axId val="356642824"/>
        <c:axId val="356637248"/>
      </c:lineChart>
      <c:catAx>
        <c:axId val="356642824"/>
        <c:scaling>
          <c:orientation val="minMax"/>
        </c:scaling>
        <c:delete val="0"/>
        <c:axPos val="b"/>
        <c:numFmt formatCode="0"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6637248"/>
        <c:crosses val="autoZero"/>
        <c:auto val="1"/>
        <c:lblAlgn val="ctr"/>
        <c:lblOffset val="100"/>
        <c:tickLblSkip val="10"/>
        <c:tickMarkSkip val="5"/>
        <c:noMultiLvlLbl val="1"/>
      </c:catAx>
      <c:valAx>
        <c:axId val="356637248"/>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6642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Risikoverteilung Vermögen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Finanzplan!$B$34</c:f>
              <c:strCache>
                <c:ptCount val="1"/>
                <c:pt idx="0">
                  <c:v> Vermögen risikoarm  </c:v>
                </c:pt>
              </c:strCache>
            </c:strRef>
          </c:tx>
          <c:spPr>
            <a:solidFill>
              <a:schemeClr val="accent2"/>
            </a:solidFill>
            <a:ln>
              <a:noFill/>
            </a:ln>
            <a:effectLst/>
          </c:spPr>
          <c:invertIfNegative val="0"/>
          <c:cat>
            <c:numRef>
              <c:f>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Finanzplan!$C$34:$CF$34</c:f>
              <c:numCache>
                <c:formatCode>_-* #,##0\ "€"_-;\-* #,##0\ "€"_-;_-* "-"??\ "€"_-;_-@_-</c:formatCode>
                <c:ptCount val="8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extLst>
            <c:ext xmlns:c16="http://schemas.microsoft.com/office/drawing/2014/chart" uri="{C3380CC4-5D6E-409C-BE32-E72D297353CC}">
              <c16:uniqueId val="{00000000-43AD-43EF-A5BA-48D00A2D587C}"/>
            </c:ext>
          </c:extLst>
        </c:ser>
        <c:ser>
          <c:idx val="1"/>
          <c:order val="1"/>
          <c:tx>
            <c:strRef>
              <c:f>Finanzplan!$B$35</c:f>
              <c:strCache>
                <c:ptCount val="1"/>
                <c:pt idx="0">
                  <c:v> Vermögen risikoreich </c:v>
                </c:pt>
              </c:strCache>
            </c:strRef>
          </c:tx>
          <c:spPr>
            <a:solidFill>
              <a:schemeClr val="accent4"/>
            </a:solidFill>
            <a:ln>
              <a:noFill/>
            </a:ln>
            <a:effectLst/>
          </c:spPr>
          <c:invertIfNegative val="0"/>
          <c:cat>
            <c:numRef>
              <c:f>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Finanzplan!$C$35:$CF$35</c:f>
              <c:numCache>
                <c:formatCode>_-* #,##0\ "€"_-;\-* #,##0\ "€"_-;_-* "-"??\ "€"_-;_-@_-</c:formatCode>
                <c:ptCount val="8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extLst>
            <c:ext xmlns:c16="http://schemas.microsoft.com/office/drawing/2014/chart" uri="{C3380CC4-5D6E-409C-BE32-E72D297353CC}">
              <c16:uniqueId val="{00000001-43AD-43EF-A5BA-48D00A2D587C}"/>
            </c:ext>
          </c:extLst>
        </c:ser>
        <c:dLbls>
          <c:showLegendKey val="0"/>
          <c:showVal val="0"/>
          <c:showCatName val="0"/>
          <c:showSerName val="0"/>
          <c:showPercent val="0"/>
          <c:showBubbleSize val="0"/>
        </c:dLbls>
        <c:gapWidth val="150"/>
        <c:overlap val="100"/>
        <c:axId val="586346072"/>
        <c:axId val="586345416"/>
      </c:barChart>
      <c:catAx>
        <c:axId val="586346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6345416"/>
        <c:crosses val="autoZero"/>
        <c:auto val="1"/>
        <c:lblAlgn val="ctr"/>
        <c:lblOffset val="100"/>
        <c:tickLblSkip val="10"/>
        <c:tickMarkSkip val="5"/>
        <c:noMultiLvlLbl val="0"/>
      </c:catAx>
      <c:valAx>
        <c:axId val="586345416"/>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6346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Vermögen, Einnahmen und Ausgaben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'Beispiel Finanzplan'!$B$5</c:f>
              <c:strCache>
                <c:ptCount val="1"/>
                <c:pt idx="0">
                  <c:v> Einnahmen </c:v>
                </c:pt>
              </c:strCache>
            </c:strRef>
          </c:tx>
          <c:spPr>
            <a:ln w="28575" cap="rnd">
              <a:solidFill>
                <a:schemeClr val="accent1"/>
              </a:solidFill>
              <a:round/>
            </a:ln>
            <a:effectLst/>
          </c:spPr>
          <c:marker>
            <c:symbol val="none"/>
          </c:marker>
          <c:cat>
            <c:numRef>
              <c:f>'Beispiel 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'Beispiel Finanzplan'!$D$5:$CF$5</c:f>
              <c:numCache>
                <c:formatCode>_-* #,##0\ "€"_-;\-* #,##0\ "€"_-;_-* "-"??\ "€"_-;_-@_-</c:formatCode>
                <c:ptCount val="81"/>
                <c:pt idx="0">
                  <c:v>22075</c:v>
                </c:pt>
                <c:pt idx="1">
                  <c:v>22848.87125</c:v>
                </c:pt>
                <c:pt idx="2">
                  <c:v>33605.580121250001</c:v>
                </c:pt>
                <c:pt idx="3">
                  <c:v>24660.158333250994</c:v>
                </c:pt>
                <c:pt idx="4">
                  <c:v>25541.366132798037</c:v>
                </c:pt>
                <c:pt idx="5">
                  <c:v>26460.254258991921</c:v>
                </c:pt>
                <c:pt idx="6">
                  <c:v>14511.238282738928</c:v>
                </c:pt>
                <c:pt idx="7">
                  <c:v>28308.402149993417</c:v>
                </c:pt>
                <c:pt idx="8">
                  <c:v>29347.840385748128</c:v>
                </c:pt>
                <c:pt idx="9">
                  <c:v>30431.69242560877</c:v>
                </c:pt>
                <c:pt idx="10">
                  <c:v>31561.827150434801</c:v>
                </c:pt>
                <c:pt idx="11">
                  <c:v>32611.788508615704</c:v>
                </c:pt>
                <c:pt idx="12">
                  <c:v>33837.650651028453</c:v>
                </c:pt>
                <c:pt idx="13">
                  <c:v>26904.994459952628</c:v>
                </c:pt>
                <c:pt idx="14">
                  <c:v>36272.969795055498</c:v>
                </c:pt>
                <c:pt idx="15">
                  <c:v>37658.607642413182</c:v>
                </c:pt>
                <c:pt idx="16">
                  <c:v>39103.280540650172</c:v>
                </c:pt>
                <c:pt idx="17">
                  <c:v>40609.444531443689</c:v>
                </c:pt>
                <c:pt idx="18">
                  <c:v>42115.45334322784</c:v>
                </c:pt>
                <c:pt idx="19">
                  <c:v>43750.985386750915</c:v>
                </c:pt>
                <c:pt idx="20">
                  <c:v>45455.948321554482</c:v>
                </c:pt>
                <c:pt idx="21">
                  <c:v>47233.211306927762</c:v>
                </c:pt>
                <c:pt idx="22">
                  <c:v>49085.75699371723</c:v>
                </c:pt>
                <c:pt idx="23">
                  <c:v>51016.685853023424</c:v>
                </c:pt>
                <c:pt idx="24">
                  <c:v>53029.220665664805</c:v>
                </c:pt>
                <c:pt idx="25">
                  <c:v>55126.711178269557</c:v>
                </c:pt>
                <c:pt idx="26">
                  <c:v>57312.638932066824</c:v>
                </c:pt>
                <c:pt idx="27">
                  <c:v>59590.622270667576</c:v>
                </c:pt>
                <c:pt idx="28">
                  <c:v>61964.421533351306</c:v>
                </c:pt>
                <c:pt idx="29">
                  <c:v>64437.944440609375</c:v>
                </c:pt>
                <c:pt idx="30">
                  <c:v>52279.404815965783</c:v>
                </c:pt>
                <c:pt idx="31">
                  <c:v>54133.614066082926</c:v>
                </c:pt>
                <c:pt idx="32">
                  <c:v>56064.374307292303</c:v>
                </c:pt>
                <c:pt idx="33">
                  <c:v>58074.842024580954</c:v>
                </c:pt>
                <c:pt idx="34">
                  <c:v>60168.299104069607</c:v>
                </c:pt>
                <c:pt idx="35">
                  <c:v>42843.467076560482</c:v>
                </c:pt>
                <c:pt idx="36">
                  <c:v>44014.379112982366</c:v>
                </c:pt>
                <c:pt idx="37">
                  <c:v>45232.745715594669</c:v>
                </c:pt>
                <c:pt idx="38">
                  <c:v>46500.636406498801</c:v>
                </c:pt>
                <c:pt idx="39">
                  <c:v>47820.207287326259</c:v>
                </c:pt>
                <c:pt idx="40">
                  <c:v>49193.704480291184</c:v>
                </c:pt>
                <c:pt idx="41">
                  <c:v>50035.562979335715</c:v>
                </c:pt>
                <c:pt idx="42">
                  <c:v>50891.208602013532</c:v>
                </c:pt>
                <c:pt idx="43">
                  <c:v>51760.851437860612</c:v>
                </c:pt>
                <c:pt idx="44">
                  <c:v>52644.704359862742</c:v>
                </c:pt>
                <c:pt idx="45">
                  <c:v>53542.983049304166</c:v>
                </c:pt>
                <c:pt idx="46">
                  <c:v>54455.906020437164</c:v>
                </c:pt>
                <c:pt idx="47">
                  <c:v>55383.694644954208</c:v>
                </c:pt>
                <c:pt idx="48">
                  <c:v>56326.573176243102</c:v>
                </c:pt>
                <c:pt idx="49">
                  <c:v>57284.76877340518</c:v>
                </c:pt>
                <c:pt idx="50">
                  <c:v>58258.511525015711</c:v>
                </c:pt>
                <c:pt idx="51">
                  <c:v>59242.694487760695</c:v>
                </c:pt>
                <c:pt idx="52">
                  <c:v>60242.672588775975</c:v>
                </c:pt>
                <c:pt idx="53">
                  <c:v>61258.677977706953</c:v>
                </c:pt>
                <c:pt idx="54">
                  <c:v>62290.94563601823</c:v>
                </c:pt>
                <c:pt idx="55">
                  <c:v>63339.713394210812</c:v>
                </c:pt>
                <c:pt idx="56">
                  <c:v>64405.221948517086</c:v>
                </c:pt>
                <c:pt idx="57">
                  <c:v>65487.71487704364</c:v>
                </c:pt>
                <c:pt idx="58">
                  <c:v>66587.438655331105</c:v>
                </c:pt>
                <c:pt idx="59">
                  <c:v>67704.642671299167</c:v>
                </c:pt>
                <c:pt idx="60">
                  <c:v>68839.579239543644</c:v>
                </c:pt>
                <c:pt idx="61">
                  <c:v>69992.503614951536</c:v>
                </c:pt>
                <c:pt idx="62">
                  <c:v>71163.674005598747</c:v>
                </c:pt>
                <c:pt idx="63">
                  <c:v>72353.351584893928</c:v>
                </c:pt>
                <c:pt idx="64">
                  <c:v>73561.800502930681</c:v>
                </c:pt>
                <c:pt idx="65">
                  <c:v>74789.287897009126</c:v>
                </c:pt>
                <c:pt idx="66">
                  <c:v>76036.08390128646</c:v>
                </c:pt>
                <c:pt idx="67">
                  <c:v>77302.461655514722</c:v>
                </c:pt>
                <c:pt idx="68">
                  <c:v>78588.697312822813</c:v>
                </c:pt>
                <c:pt idx="69">
                  <c:v>79895.070046498193</c:v>
                </c:pt>
                <c:pt idx="70">
                  <c:v>81221.862055722173</c:v>
                </c:pt>
                <c:pt idx="71">
                  <c:v>82569.358570211276</c:v>
                </c:pt>
                <c:pt idx="72">
                  <c:v>83937.84785371575</c:v>
                </c:pt>
                <c:pt idx="73">
                  <c:v>85327.621206324286</c:v>
                </c:pt>
                <c:pt idx="74">
                  <c:v>86738.97296552264</c:v>
                </c:pt>
                <c:pt idx="75">
                  <c:v>88172.200505952322</c:v>
                </c:pt>
                <c:pt idx="76">
                  <c:v>89627.604237813037</c:v>
                </c:pt>
                <c:pt idx="77">
                  <c:v>91105.487603851754</c:v>
                </c:pt>
                <c:pt idx="78">
                  <c:v>92606.15707487856</c:v>
                </c:pt>
                <c:pt idx="79">
                  <c:v>94129.922143747972</c:v>
                </c:pt>
                <c:pt idx="80">
                  <c:v>95677.095317742307</c:v>
                </c:pt>
              </c:numCache>
            </c:numRef>
          </c:val>
          <c:smooth val="0"/>
          <c:extLst>
            <c:ext xmlns:c16="http://schemas.microsoft.com/office/drawing/2014/chart" uri="{C3380CC4-5D6E-409C-BE32-E72D297353CC}">
              <c16:uniqueId val="{00000000-0BAD-4080-A8D5-40F2782E4843}"/>
            </c:ext>
          </c:extLst>
        </c:ser>
        <c:ser>
          <c:idx val="1"/>
          <c:order val="1"/>
          <c:tx>
            <c:strRef>
              <c:f>'Beispiel Finanzplan'!$B$12</c:f>
              <c:strCache>
                <c:ptCount val="1"/>
                <c:pt idx="0">
                  <c:v> Ausgaben </c:v>
                </c:pt>
              </c:strCache>
            </c:strRef>
          </c:tx>
          <c:spPr>
            <a:ln w="28575" cap="rnd">
              <a:solidFill>
                <a:schemeClr val="accent2"/>
              </a:solidFill>
              <a:round/>
            </a:ln>
            <a:effectLst/>
          </c:spPr>
          <c:marker>
            <c:symbol val="none"/>
          </c:marker>
          <c:cat>
            <c:numRef>
              <c:f>'Beispiel 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'Beispiel Finanzplan'!$D$12:$CF$12</c:f>
              <c:numCache>
                <c:formatCode>_-* #,##0\ "€"_-;\-* #,##0\ "€"_-;_-* "-"??\ "€"_-;_-@_-</c:formatCode>
                <c:ptCount val="81"/>
                <c:pt idx="0">
                  <c:v>20250</c:v>
                </c:pt>
                <c:pt idx="1">
                  <c:v>26675</c:v>
                </c:pt>
                <c:pt idx="2">
                  <c:v>21109.1</c:v>
                </c:pt>
                <c:pt idx="3">
                  <c:v>21552.5</c:v>
                </c:pt>
                <c:pt idx="4">
                  <c:v>22005.404539999996</c:v>
                </c:pt>
                <c:pt idx="5">
                  <c:v>22468.022806999998</c:v>
                </c:pt>
                <c:pt idx="6">
                  <c:v>27940.568744625998</c:v>
                </c:pt>
                <c:pt idx="7">
                  <c:v>23423.261165449097</c:v>
                </c:pt>
                <c:pt idx="8">
                  <c:v>23916.323866066577</c:v>
                </c:pt>
                <c:pt idx="9">
                  <c:v>24419.985745015663</c:v>
                </c:pt>
                <c:pt idx="10">
                  <c:v>30934.48092359256</c:v>
                </c:pt>
                <c:pt idx="11">
                  <c:v>25460.048869651295</c:v>
                </c:pt>
                <c:pt idx="12">
                  <c:v>25996.934524458811</c:v>
                </c:pt>
                <c:pt idx="13">
                  <c:v>26545.388432684911</c:v>
                </c:pt>
                <c:pt idx="14">
                  <c:v>27105.66687560764</c:v>
                </c:pt>
                <c:pt idx="15">
                  <c:v>27678.032007616894</c:v>
                </c:pt>
                <c:pt idx="16">
                  <c:v>28262.751996101251</c:v>
                </c:pt>
                <c:pt idx="17">
                  <c:v>31860.101164805252</c:v>
                </c:pt>
                <c:pt idx="18">
                  <c:v>29470.494018266982</c:v>
                </c:pt>
                <c:pt idx="19">
                  <c:v>30093.953898632324</c:v>
                </c:pt>
                <c:pt idx="20">
                  <c:v>30730.90447660497</c:v>
                </c:pt>
                <c:pt idx="21">
                  <c:v>31381.646211137067</c:v>
                </c:pt>
                <c:pt idx="22">
                  <c:v>32046.486489709812</c:v>
                </c:pt>
                <c:pt idx="23">
                  <c:v>32725.739794484507</c:v>
                </c:pt>
                <c:pt idx="24">
                  <c:v>33419.727872604111</c:v>
                </c:pt>
                <c:pt idx="25">
                  <c:v>34128.779910753008</c:v>
                </c:pt>
                <c:pt idx="26">
                  <c:v>34853.232714085789</c:v>
                </c:pt>
                <c:pt idx="27">
                  <c:v>35593.430889638752</c:v>
                </c:pt>
                <c:pt idx="28">
                  <c:v>36349.727034340918</c:v>
                </c:pt>
                <c:pt idx="29">
                  <c:v>37122.481927744404</c:v>
                </c:pt>
                <c:pt idx="30">
                  <c:v>37912.064729597463</c:v>
                </c:pt>
                <c:pt idx="31">
                  <c:v>38718.853182386527</c:v>
                </c:pt>
                <c:pt idx="32">
                  <c:v>39543.233818977285</c:v>
                </c:pt>
                <c:pt idx="33">
                  <c:v>40385.602175488144</c:v>
                </c:pt>
                <c:pt idx="34">
                  <c:v>41246.363009533168</c:v>
                </c:pt>
                <c:pt idx="35">
                  <c:v>42071.290269723831</c:v>
                </c:pt>
                <c:pt idx="36">
                  <c:v>42912.716075118311</c:v>
                </c:pt>
                <c:pt idx="37">
                  <c:v>43770.97039662068</c:v>
                </c:pt>
                <c:pt idx="38">
                  <c:v>44646.389804553095</c:v>
                </c:pt>
                <c:pt idx="39">
                  <c:v>45539.31760064415</c:v>
                </c:pt>
                <c:pt idx="40">
                  <c:v>46450.103952657031</c:v>
                </c:pt>
                <c:pt idx="41">
                  <c:v>47379.106031710173</c:v>
                </c:pt>
                <c:pt idx="42">
                  <c:v>48326.688152344381</c:v>
                </c:pt>
                <c:pt idx="43">
                  <c:v>49293.221915391274</c:v>
                </c:pt>
                <c:pt idx="44">
                  <c:v>50279.086353699095</c:v>
                </c:pt>
                <c:pt idx="45">
                  <c:v>51284.668080773081</c:v>
                </c:pt>
                <c:pt idx="46">
                  <c:v>52310.361442388545</c:v>
                </c:pt>
                <c:pt idx="47">
                  <c:v>53356.568671236317</c:v>
                </c:pt>
                <c:pt idx="48">
                  <c:v>54423.700044661047</c:v>
                </c:pt>
                <c:pt idx="49">
                  <c:v>55512.174045554268</c:v>
                </c:pt>
                <c:pt idx="50">
                  <c:v>56871.949528529352</c:v>
                </c:pt>
                <c:pt idx="51">
                  <c:v>58009.388519099943</c:v>
                </c:pt>
                <c:pt idx="52">
                  <c:v>59169.576289481935</c:v>
                </c:pt>
                <c:pt idx="53">
                  <c:v>60352.967815271579</c:v>
                </c:pt>
                <c:pt idx="54">
                  <c:v>61560.027171577007</c:v>
                </c:pt>
                <c:pt idx="55">
                  <c:v>62791.22771500855</c:v>
                </c:pt>
                <c:pt idx="56">
                  <c:v>64047.052269308719</c:v>
                </c:pt>
                <c:pt idx="57">
                  <c:v>65327.993314694904</c:v>
                </c:pt>
                <c:pt idx="58">
                  <c:v>66634.553180988791</c:v>
                </c:pt>
                <c:pt idx="59">
                  <c:v>67967.244244608577</c:v>
                </c:pt>
                <c:pt idx="60">
                  <c:v>69326.589129500746</c:v>
                </c:pt>
                <c:pt idx="61">
                  <c:v>70713.120912090759</c:v>
                </c:pt>
                <c:pt idx="62">
                  <c:v>72127.383330332566</c:v>
                </c:pt>
                <c:pt idx="63">
                  <c:v>73569.930996939234</c:v>
                </c:pt>
                <c:pt idx="64">
                  <c:v>75041.329616878022</c:v>
                </c:pt>
                <c:pt idx="65">
                  <c:v>76542.156209215565</c:v>
                </c:pt>
                <c:pt idx="66">
                  <c:v>78072.999333399886</c:v>
                </c:pt>
                <c:pt idx="67">
                  <c:v>79634.459320067894</c:v>
                </c:pt>
                <c:pt idx="68">
                  <c:v>81227.148506469253</c:v>
                </c:pt>
                <c:pt idx="69">
                  <c:v>82851.691476598644</c:v>
                </c:pt>
                <c:pt idx="70">
                  <c:v>84508.725306130611</c:v>
                </c:pt>
                <c:pt idx="71">
                  <c:v>86198.899812253236</c:v>
                </c:pt>
                <c:pt idx="72">
                  <c:v>87922.877808498306</c:v>
                </c:pt>
                <c:pt idx="73">
                  <c:v>89681.335364668281</c:v>
                </c:pt>
                <c:pt idx="74">
                  <c:v>91474.962071961665</c:v>
                </c:pt>
                <c:pt idx="75">
                  <c:v>93304.461313400883</c:v>
                </c:pt>
                <c:pt idx="76">
                  <c:v>95170.550539668897</c:v>
                </c:pt>
                <c:pt idx="77">
                  <c:v>97073.961550462293</c:v>
                </c:pt>
                <c:pt idx="78">
                  <c:v>99015.440781471523</c:v>
                </c:pt>
                <c:pt idx="79">
                  <c:v>100995.74959710096</c:v>
                </c:pt>
                <c:pt idx="80">
                  <c:v>103015.66458904298</c:v>
                </c:pt>
              </c:numCache>
            </c:numRef>
          </c:val>
          <c:smooth val="0"/>
          <c:extLst>
            <c:ext xmlns:c16="http://schemas.microsoft.com/office/drawing/2014/chart" uri="{C3380CC4-5D6E-409C-BE32-E72D297353CC}">
              <c16:uniqueId val="{00000001-0BAD-4080-A8D5-40F2782E4843}"/>
            </c:ext>
          </c:extLst>
        </c:ser>
        <c:ser>
          <c:idx val="2"/>
          <c:order val="2"/>
          <c:tx>
            <c:strRef>
              <c:f>'Beispiel Finanzplan'!$B$20</c:f>
              <c:strCache>
                <c:ptCount val="1"/>
                <c:pt idx="0">
                  <c:v> Vermögen </c:v>
                </c:pt>
              </c:strCache>
            </c:strRef>
          </c:tx>
          <c:spPr>
            <a:ln w="28575" cap="rnd">
              <a:solidFill>
                <a:schemeClr val="accent3"/>
              </a:solidFill>
              <a:round/>
            </a:ln>
            <a:effectLst/>
          </c:spPr>
          <c:marker>
            <c:symbol val="none"/>
          </c:marker>
          <c:cat>
            <c:numRef>
              <c:f>'Beispiel 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'Beispiel Finanzplan'!$D$20:$CF$20</c:f>
              <c:numCache>
                <c:formatCode>_-* #,##0\ "€"_-;\-* #,##0\ "€"_-;_-* "-"??\ "€"_-;_-@_-</c:formatCode>
                <c:ptCount val="81"/>
                <c:pt idx="0">
                  <c:v>72250</c:v>
                </c:pt>
                <c:pt idx="1">
                  <c:v>74075</c:v>
                </c:pt>
                <c:pt idx="2">
                  <c:v>70249.052499999991</c:v>
                </c:pt>
                <c:pt idx="3">
                  <c:v>82745.532621250008</c:v>
                </c:pt>
                <c:pt idx="4">
                  <c:v>85853.190954501013</c:v>
                </c:pt>
                <c:pt idx="5">
                  <c:v>89389.152547299047</c:v>
                </c:pt>
                <c:pt idx="6">
                  <c:v>93381.383999290963</c:v>
                </c:pt>
                <c:pt idx="7">
                  <c:v>79952.053537403888</c:v>
                </c:pt>
                <c:pt idx="8">
                  <c:v>84837.1945219482</c:v>
                </c:pt>
                <c:pt idx="9">
                  <c:v>90268.711041629766</c:v>
                </c:pt>
                <c:pt idx="10">
                  <c:v>96280.417722222861</c:v>
                </c:pt>
                <c:pt idx="11">
                  <c:v>96907.763949065105</c:v>
                </c:pt>
                <c:pt idx="12">
                  <c:v>104059.50358802952</c:v>
                </c:pt>
                <c:pt idx="13">
                  <c:v>111900.21971459917</c:v>
                </c:pt>
                <c:pt idx="14">
                  <c:v>112259.82574186688</c:v>
                </c:pt>
                <c:pt idx="15">
                  <c:v>121427.12866131474</c:v>
                </c:pt>
                <c:pt idx="16">
                  <c:v>131407.70429611101</c:v>
                </c:pt>
                <c:pt idx="17">
                  <c:v>142248.23284065994</c:v>
                </c:pt>
                <c:pt idx="18">
                  <c:v>150997.57620729838</c:v>
                </c:pt>
                <c:pt idx="19">
                  <c:v>163642.53553225924</c:v>
                </c:pt>
                <c:pt idx="20">
                  <c:v>177299.56702037784</c:v>
                </c:pt>
                <c:pt idx="21">
                  <c:v>192024.61086532735</c:v>
                </c:pt>
                <c:pt idx="22">
                  <c:v>207876.17596111805</c:v>
                </c:pt>
                <c:pt idx="23">
                  <c:v>224915.44646512545</c:v>
                </c:pt>
                <c:pt idx="24">
                  <c:v>243206.39252366437</c:v>
                </c:pt>
                <c:pt idx="25">
                  <c:v>262815.88531672506</c:v>
                </c:pt>
                <c:pt idx="26">
                  <c:v>283813.81658424163</c:v>
                </c:pt>
                <c:pt idx="27">
                  <c:v>306273.22280222259</c:v>
                </c:pt>
                <c:pt idx="28">
                  <c:v>330270.41418325144</c:v>
                </c:pt>
                <c:pt idx="29">
                  <c:v>355885.10868226184</c:v>
                </c:pt>
                <c:pt idx="30">
                  <c:v>383200.57119512686</c:v>
                </c:pt>
                <c:pt idx="31">
                  <c:v>397567.91128149512</c:v>
                </c:pt>
                <c:pt idx="32">
                  <c:v>412982.6721651915</c:v>
                </c:pt>
                <c:pt idx="33">
                  <c:v>429503.81265350652</c:v>
                </c:pt>
                <c:pt idx="34">
                  <c:v>447193.05250259937</c:v>
                </c:pt>
                <c:pt idx="35">
                  <c:v>466114.98859713576</c:v>
                </c:pt>
                <c:pt idx="36">
                  <c:v>466887.16540397244</c:v>
                </c:pt>
                <c:pt idx="37">
                  <c:v>467988.82844183646</c:v>
                </c:pt>
                <c:pt idx="38">
                  <c:v>469450.60376081045</c:v>
                </c:pt>
                <c:pt idx="39">
                  <c:v>471304.85036275623</c:v>
                </c:pt>
                <c:pt idx="40">
                  <c:v>473585.74004943838</c:v>
                </c:pt>
                <c:pt idx="41">
                  <c:v>476329.34057707252</c:v>
                </c:pt>
                <c:pt idx="42">
                  <c:v>478985.79752469802</c:v>
                </c:pt>
                <c:pt idx="43">
                  <c:v>481550.31797436718</c:v>
                </c:pt>
                <c:pt idx="44">
                  <c:v>484017.94749683654</c:v>
                </c:pt>
                <c:pt idx="45">
                  <c:v>486383.56550300017</c:v>
                </c:pt>
                <c:pt idx="46">
                  <c:v>488641.88047153124</c:v>
                </c:pt>
                <c:pt idx="47">
                  <c:v>490787.42504957988</c:v>
                </c:pt>
                <c:pt idx="48">
                  <c:v>492814.55102329771</c:v>
                </c:pt>
                <c:pt idx="49">
                  <c:v>494717.42415487982</c:v>
                </c:pt>
                <c:pt idx="50">
                  <c:v>496490.01888273074</c:v>
                </c:pt>
                <c:pt idx="51">
                  <c:v>497876.58087921707</c:v>
                </c:pt>
                <c:pt idx="52">
                  <c:v>499109.88684787793</c:v>
                </c:pt>
                <c:pt idx="53">
                  <c:v>500182.98314717197</c:v>
                </c:pt>
                <c:pt idx="54">
                  <c:v>501088.69330960722</c:v>
                </c:pt>
                <c:pt idx="55">
                  <c:v>501819.61177404848</c:v>
                </c:pt>
                <c:pt idx="56">
                  <c:v>502368.09745325072</c:v>
                </c:pt>
                <c:pt idx="57">
                  <c:v>502726.26713245903</c:v>
                </c:pt>
                <c:pt idx="58">
                  <c:v>502885.98869480781</c:v>
                </c:pt>
                <c:pt idx="59">
                  <c:v>502838.87416915013</c:v>
                </c:pt>
                <c:pt idx="60">
                  <c:v>502576.27259584074</c:v>
                </c:pt>
                <c:pt idx="61">
                  <c:v>502089.26270588359</c:v>
                </c:pt>
                <c:pt idx="62">
                  <c:v>501368.64540874434</c:v>
                </c:pt>
                <c:pt idx="63">
                  <c:v>500404.93608401052</c:v>
                </c:pt>
                <c:pt idx="64">
                  <c:v>499188.35667196522</c:v>
                </c:pt>
                <c:pt idx="65">
                  <c:v>497708.8275580178</c:v>
                </c:pt>
                <c:pt idx="66">
                  <c:v>495955.95924581139</c:v>
                </c:pt>
                <c:pt idx="67">
                  <c:v>493919.04381369794</c:v>
                </c:pt>
                <c:pt idx="68">
                  <c:v>491587.04614914476</c:v>
                </c:pt>
                <c:pt idx="69">
                  <c:v>488948.59495549829</c:v>
                </c:pt>
                <c:pt idx="70">
                  <c:v>485991.97352539789</c:v>
                </c:pt>
                <c:pt idx="71">
                  <c:v>482705.11027498951</c:v>
                </c:pt>
                <c:pt idx="72">
                  <c:v>479075.56903294753</c:v>
                </c:pt>
                <c:pt idx="73">
                  <c:v>475090.53907816502</c:v>
                </c:pt>
                <c:pt idx="74">
                  <c:v>470736.824919821</c:v>
                </c:pt>
                <c:pt idx="75">
                  <c:v>466000.83581338194</c:v>
                </c:pt>
                <c:pt idx="76">
                  <c:v>460868.57500593341</c:v>
                </c:pt>
                <c:pt idx="77">
                  <c:v>455325.62870407756</c:v>
                </c:pt>
                <c:pt idx="78">
                  <c:v>449357.15475746704</c:v>
                </c:pt>
                <c:pt idx="79">
                  <c:v>442947.871050874</c:v>
                </c:pt>
                <c:pt idx="80">
                  <c:v>436082.04359752103</c:v>
                </c:pt>
              </c:numCache>
            </c:numRef>
          </c:val>
          <c:smooth val="0"/>
          <c:extLst>
            <c:ext xmlns:c16="http://schemas.microsoft.com/office/drawing/2014/chart" uri="{C3380CC4-5D6E-409C-BE32-E72D297353CC}">
              <c16:uniqueId val="{00000002-0BAD-4080-A8D5-40F2782E4843}"/>
            </c:ext>
          </c:extLst>
        </c:ser>
        <c:dLbls>
          <c:showLegendKey val="0"/>
          <c:showVal val="0"/>
          <c:showCatName val="0"/>
          <c:showSerName val="0"/>
          <c:showPercent val="0"/>
          <c:showBubbleSize val="0"/>
        </c:dLbls>
        <c:smooth val="0"/>
        <c:axId val="356642824"/>
        <c:axId val="356637248"/>
      </c:lineChart>
      <c:catAx>
        <c:axId val="356642824"/>
        <c:scaling>
          <c:orientation val="minMax"/>
        </c:scaling>
        <c:delete val="0"/>
        <c:axPos val="b"/>
        <c:numFmt formatCode="0"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6637248"/>
        <c:crosses val="autoZero"/>
        <c:auto val="1"/>
        <c:lblAlgn val="ctr"/>
        <c:lblOffset val="100"/>
        <c:tickLblSkip val="10"/>
        <c:tickMarkSkip val="5"/>
        <c:noMultiLvlLbl val="1"/>
      </c:catAx>
      <c:valAx>
        <c:axId val="356637248"/>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6642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Risikoverteilung Vermögen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'Beispiel Finanzplan'!$B$34</c:f>
              <c:strCache>
                <c:ptCount val="1"/>
                <c:pt idx="0">
                  <c:v> Vermögen risikoarm  </c:v>
                </c:pt>
              </c:strCache>
            </c:strRef>
          </c:tx>
          <c:spPr>
            <a:solidFill>
              <a:schemeClr val="accent2"/>
            </a:solidFill>
            <a:ln>
              <a:noFill/>
            </a:ln>
            <a:effectLst/>
          </c:spPr>
          <c:invertIfNegative val="0"/>
          <c:cat>
            <c:numRef>
              <c:f>'Beispiel 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'Beispiel Finanzplan'!$C$34:$CF$34</c:f>
              <c:numCache>
                <c:formatCode>_-* #,##0\ "€"_-;\-* #,##0\ "€"_-;_-* "-"??\ "€"_-;_-@_-</c:formatCode>
                <c:ptCount val="82"/>
                <c:pt idx="1">
                  <c:v>42250</c:v>
                </c:pt>
                <c:pt idx="2">
                  <c:v>42980</c:v>
                </c:pt>
                <c:pt idx="3">
                  <c:v>39154.052499999998</c:v>
                </c:pt>
                <c:pt idx="4">
                  <c:v>44152.6445485</c:v>
                </c:pt>
                <c:pt idx="5">
                  <c:v>45395.707881800401</c:v>
                </c:pt>
                <c:pt idx="6">
                  <c:v>46810.09251891962</c:v>
                </c:pt>
                <c:pt idx="7">
                  <c:v>48406.985099716389</c:v>
                </c:pt>
                <c:pt idx="8">
                  <c:v>34977.654637829313</c:v>
                </c:pt>
                <c:pt idx="9">
                  <c:v>36931.711031647043</c:v>
                </c:pt>
                <c:pt idx="10">
                  <c:v>39104.317639519664</c:v>
                </c:pt>
                <c:pt idx="11">
                  <c:v>41509.000311756899</c:v>
                </c:pt>
                <c:pt idx="12">
                  <c:v>41759.938802493802</c:v>
                </c:pt>
                <c:pt idx="13">
                  <c:v>44620.634658079565</c:v>
                </c:pt>
                <c:pt idx="14">
                  <c:v>47756.921108707422</c:v>
                </c:pt>
                <c:pt idx="15">
                  <c:v>47900.763519614513</c:v>
                </c:pt>
                <c:pt idx="16">
                  <c:v>51567.684687393652</c:v>
                </c:pt>
                <c:pt idx="17">
                  <c:v>55559.91494131217</c:v>
                </c:pt>
                <c:pt idx="18">
                  <c:v>59896.12635913174</c:v>
                </c:pt>
                <c:pt idx="19">
                  <c:v>63395.863705787116</c:v>
                </c:pt>
                <c:pt idx="20">
                  <c:v>68453.847435771459</c:v>
                </c:pt>
                <c:pt idx="21">
                  <c:v>73916.660031018895</c:v>
                </c:pt>
                <c:pt idx="22">
                  <c:v>79806.677568998712</c:v>
                </c:pt>
                <c:pt idx="23">
                  <c:v>86147.303607314985</c:v>
                </c:pt>
                <c:pt idx="24">
                  <c:v>92963.011808917945</c:v>
                </c:pt>
                <c:pt idx="25">
                  <c:v>100279.39023233351</c:v>
                </c:pt>
                <c:pt idx="26">
                  <c:v>108123.18734955779</c:v>
                </c:pt>
                <c:pt idx="27">
                  <c:v>116522.35985656441</c:v>
                </c:pt>
                <c:pt idx="28">
                  <c:v>125506.12234375683</c:v>
                </c:pt>
                <c:pt idx="29">
                  <c:v>135104.99889616837</c:v>
                </c:pt>
                <c:pt idx="30">
                  <c:v>145350.87669577252</c:v>
                </c:pt>
                <c:pt idx="31">
                  <c:v>156277.06170091854</c:v>
                </c:pt>
                <c:pt idx="32">
                  <c:v>162023.99773546585</c:v>
                </c:pt>
                <c:pt idx="33">
                  <c:v>168189.90208894442</c:v>
                </c:pt>
                <c:pt idx="34">
                  <c:v>174798.35828427042</c:v>
                </c:pt>
                <c:pt idx="35">
                  <c:v>181874.05422390759</c:v>
                </c:pt>
                <c:pt idx="36">
                  <c:v>189442.82866172216</c:v>
                </c:pt>
                <c:pt idx="37">
                  <c:v>189751.69938445679</c:v>
                </c:pt>
                <c:pt idx="38">
                  <c:v>190192.36459960241</c:v>
                </c:pt>
                <c:pt idx="39">
                  <c:v>190777.074727192</c:v>
                </c:pt>
                <c:pt idx="40">
                  <c:v>191518.77336797028</c:v>
                </c:pt>
                <c:pt idx="41">
                  <c:v>192431.12924264313</c:v>
                </c:pt>
                <c:pt idx="42">
                  <c:v>193528.56945369681</c:v>
                </c:pt>
                <c:pt idx="43">
                  <c:v>194591.15223274703</c:v>
                </c:pt>
                <c:pt idx="44">
                  <c:v>195616.96041261469</c:v>
                </c:pt>
                <c:pt idx="45">
                  <c:v>196604.01222160243</c:v>
                </c:pt>
                <c:pt idx="46">
                  <c:v>197550.25942406789</c:v>
                </c:pt>
                <c:pt idx="47">
                  <c:v>198453.58541148031</c:v>
                </c:pt>
                <c:pt idx="48">
                  <c:v>199311.80324269977</c:v>
                </c:pt>
                <c:pt idx="49">
                  <c:v>200122.65363218694</c:v>
                </c:pt>
                <c:pt idx="50">
                  <c:v>200883.80288481974</c:v>
                </c:pt>
                <c:pt idx="51">
                  <c:v>201592.84077596013</c:v>
                </c:pt>
                <c:pt idx="52">
                  <c:v>202147.46557455466</c:v>
                </c:pt>
                <c:pt idx="53">
                  <c:v>202640.78796201898</c:v>
                </c:pt>
                <c:pt idx="54">
                  <c:v>203070.0264817366</c:v>
                </c:pt>
                <c:pt idx="55">
                  <c:v>203432.31054671074</c:v>
                </c:pt>
                <c:pt idx="56">
                  <c:v>203724.67793248722</c:v>
                </c:pt>
                <c:pt idx="57">
                  <c:v>203944.07220416813</c:v>
                </c:pt>
                <c:pt idx="58">
                  <c:v>204087.34007585148</c:v>
                </c:pt>
                <c:pt idx="59">
                  <c:v>204151.22870079096</c:v>
                </c:pt>
                <c:pt idx="60">
                  <c:v>204132.38289052789</c:v>
                </c:pt>
                <c:pt idx="61">
                  <c:v>204027.34226120409</c:v>
                </c:pt>
                <c:pt idx="62">
                  <c:v>203832.53830522124</c:v>
                </c:pt>
                <c:pt idx="63">
                  <c:v>203544.29138636554</c:v>
                </c:pt>
                <c:pt idx="64">
                  <c:v>203158.80765647202</c:v>
                </c:pt>
                <c:pt idx="65">
                  <c:v>202672.1758916539</c:v>
                </c:pt>
                <c:pt idx="66">
                  <c:v>202080.36424607495</c:v>
                </c:pt>
                <c:pt idx="67">
                  <c:v>201379.21692119239</c:v>
                </c:pt>
                <c:pt idx="68">
                  <c:v>200564.45074834701</c:v>
                </c:pt>
                <c:pt idx="69">
                  <c:v>199631.65168252573</c:v>
                </c:pt>
                <c:pt idx="70">
                  <c:v>198576.27120506714</c:v>
                </c:pt>
                <c:pt idx="71">
                  <c:v>197393.62263302697</c:v>
                </c:pt>
                <c:pt idx="72">
                  <c:v>196078.8773328636</c:v>
                </c:pt>
                <c:pt idx="73">
                  <c:v>194627.06083604682</c:v>
                </c:pt>
                <c:pt idx="74">
                  <c:v>193033.04885413378</c:v>
                </c:pt>
                <c:pt idx="75">
                  <c:v>191291.56319079618</c:v>
                </c:pt>
                <c:pt idx="76">
                  <c:v>189397.16754822058</c:v>
                </c:pt>
                <c:pt idx="77">
                  <c:v>187344.26322524116</c:v>
                </c:pt>
                <c:pt idx="78">
                  <c:v>185127.08470449882</c:v>
                </c:pt>
                <c:pt idx="79">
                  <c:v>182739.6951258546</c:v>
                </c:pt>
                <c:pt idx="80">
                  <c:v>180175.98164321741</c:v>
                </c:pt>
                <c:pt idx="81">
                  <c:v>177429.65066187622</c:v>
                </c:pt>
              </c:numCache>
            </c:numRef>
          </c:val>
          <c:extLst>
            <c:ext xmlns:c16="http://schemas.microsoft.com/office/drawing/2014/chart" uri="{C3380CC4-5D6E-409C-BE32-E72D297353CC}">
              <c16:uniqueId val="{00000000-B2C8-4E81-A9DE-DB12F22821D9}"/>
            </c:ext>
          </c:extLst>
        </c:ser>
        <c:ser>
          <c:idx val="1"/>
          <c:order val="1"/>
          <c:tx>
            <c:strRef>
              <c:f>'Beispiel Finanzplan'!$B$35</c:f>
              <c:strCache>
                <c:ptCount val="1"/>
                <c:pt idx="0">
                  <c:v> Vermögen risikoreich </c:v>
                </c:pt>
              </c:strCache>
            </c:strRef>
          </c:tx>
          <c:spPr>
            <a:solidFill>
              <a:schemeClr val="accent4"/>
            </a:solidFill>
            <a:ln>
              <a:noFill/>
            </a:ln>
            <a:effectLst/>
          </c:spPr>
          <c:invertIfNegative val="0"/>
          <c:cat>
            <c:numRef>
              <c:f>'Beispiel Finanzplan'!$D$2:$CF$2</c:f>
              <c:numCache>
                <c:formatCode>General</c:formatCode>
                <c:ptCount val="8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cat>
          <c:val>
            <c:numRef>
              <c:f>'Beispiel Finanzplan'!$C$35:$CF$35</c:f>
              <c:numCache>
                <c:formatCode>_-* #,##0\ "€"_-;\-* #,##0\ "€"_-;_-* "-"??\ "€"_-;_-@_-</c:formatCode>
                <c:ptCount val="82"/>
                <c:pt idx="1">
                  <c:v>30000</c:v>
                </c:pt>
                <c:pt idx="2">
                  <c:v>31095</c:v>
                </c:pt>
                <c:pt idx="3">
                  <c:v>31095</c:v>
                </c:pt>
                <c:pt idx="4">
                  <c:v>38592.88807275</c:v>
                </c:pt>
                <c:pt idx="5">
                  <c:v>40457.483072700597</c:v>
                </c:pt>
                <c:pt idx="6">
                  <c:v>42579.060028379419</c:v>
                </c:pt>
                <c:pt idx="7">
                  <c:v>44974.398899574575</c:v>
                </c:pt>
                <c:pt idx="8">
                  <c:v>44974.398899574575</c:v>
                </c:pt>
                <c:pt idx="9">
                  <c:v>47905.483490301165</c:v>
                </c:pt>
                <c:pt idx="10">
                  <c:v>51164.393402110094</c:v>
                </c:pt>
                <c:pt idx="11">
                  <c:v>54771.417410465961</c:v>
                </c:pt>
                <c:pt idx="12">
                  <c:v>55147.825146571304</c:v>
                </c:pt>
                <c:pt idx="13">
                  <c:v>59438.868929949953</c:v>
                </c:pt>
                <c:pt idx="14">
                  <c:v>64143.298605891738</c:v>
                </c:pt>
                <c:pt idx="15">
                  <c:v>64359.062222252367</c:v>
                </c:pt>
                <c:pt idx="16">
                  <c:v>69859.443973921079</c:v>
                </c:pt>
                <c:pt idx="17">
                  <c:v>75847.78935479885</c:v>
                </c:pt>
                <c:pt idx="18">
                  <c:v>82352.106481528201</c:v>
                </c:pt>
                <c:pt idx="19">
                  <c:v>87601.712501511269</c:v>
                </c:pt>
                <c:pt idx="20">
                  <c:v>95188.688096487778</c:v>
                </c:pt>
                <c:pt idx="21">
                  <c:v>103382.90698935893</c:v>
                </c:pt>
                <c:pt idx="22">
                  <c:v>112217.93329632864</c:v>
                </c:pt>
                <c:pt idx="23">
                  <c:v>121728.87235380306</c:v>
                </c:pt>
                <c:pt idx="24">
                  <c:v>131952.43465620751</c:v>
                </c:pt>
                <c:pt idx="25">
                  <c:v>142927.00229133086</c:v>
                </c:pt>
                <c:pt idx="26">
                  <c:v>154692.69796716727</c:v>
                </c:pt>
                <c:pt idx="27">
                  <c:v>167291.4567276772</c:v>
                </c:pt>
                <c:pt idx="28">
                  <c:v>180767.10045846581</c:v>
                </c:pt>
                <c:pt idx="29">
                  <c:v>195165.4152870831</c:v>
                </c:pt>
                <c:pt idx="30">
                  <c:v>210534.23198648932</c:v>
                </c:pt>
                <c:pt idx="31">
                  <c:v>226923.50949420829</c:v>
                </c:pt>
                <c:pt idx="32">
                  <c:v>235543.91354602927</c:v>
                </c:pt>
                <c:pt idx="33">
                  <c:v>244792.77007624711</c:v>
                </c:pt>
                <c:pt idx="34">
                  <c:v>254705.4543692361</c:v>
                </c:pt>
                <c:pt idx="35">
                  <c:v>265318.99827869178</c:v>
                </c:pt>
                <c:pt idx="36">
                  <c:v>276672.15993541363</c:v>
                </c:pt>
                <c:pt idx="37">
                  <c:v>277135.46601951565</c:v>
                </c:pt>
                <c:pt idx="38">
                  <c:v>277796.46384223411</c:v>
                </c:pt>
                <c:pt idx="39">
                  <c:v>278673.52903361851</c:v>
                </c:pt>
                <c:pt idx="40">
                  <c:v>279786.07699478592</c:v>
                </c:pt>
                <c:pt idx="41">
                  <c:v>281154.61080679519</c:v>
                </c:pt>
                <c:pt idx="42">
                  <c:v>282800.77112337569</c:v>
                </c:pt>
                <c:pt idx="43">
                  <c:v>284394.64529195102</c:v>
                </c:pt>
                <c:pt idx="44">
                  <c:v>285933.35756175249</c:v>
                </c:pt>
                <c:pt idx="45">
                  <c:v>287413.93527523411</c:v>
                </c:pt>
                <c:pt idx="46">
                  <c:v>288833.30607893231</c:v>
                </c:pt>
                <c:pt idx="47">
                  <c:v>290188.29506005096</c:v>
                </c:pt>
                <c:pt idx="48">
                  <c:v>291475.62180688011</c:v>
                </c:pt>
                <c:pt idx="49">
                  <c:v>292691.89739111083</c:v>
                </c:pt>
                <c:pt idx="50">
                  <c:v>293833.62127006007</c:v>
                </c:pt>
                <c:pt idx="51">
                  <c:v>294897.17810677062</c:v>
                </c:pt>
                <c:pt idx="52">
                  <c:v>295729.11530466244</c:v>
                </c:pt>
                <c:pt idx="53">
                  <c:v>296469.0988858589</c:v>
                </c:pt>
                <c:pt idx="54">
                  <c:v>297112.95666543534</c:v>
                </c:pt>
                <c:pt idx="55">
                  <c:v>297656.38276289654</c:v>
                </c:pt>
                <c:pt idx="56">
                  <c:v>298094.93384156126</c:v>
                </c:pt>
                <c:pt idx="57">
                  <c:v>298424.0252490826</c:v>
                </c:pt>
                <c:pt idx="58">
                  <c:v>298638.92705660762</c:v>
                </c:pt>
                <c:pt idx="59">
                  <c:v>298734.75999401684</c:v>
                </c:pt>
                <c:pt idx="60">
                  <c:v>298706.49127862224</c:v>
                </c:pt>
                <c:pt idx="61">
                  <c:v>298548.93033463659</c:v>
                </c:pt>
                <c:pt idx="62">
                  <c:v>298256.72440066235</c:v>
                </c:pt>
                <c:pt idx="63">
                  <c:v>297824.3540223788</c:v>
                </c:pt>
                <c:pt idx="64">
                  <c:v>297246.1284275385</c:v>
                </c:pt>
                <c:pt idx="65">
                  <c:v>296516.18078031129</c:v>
                </c:pt>
                <c:pt idx="66">
                  <c:v>295628.46331194288</c:v>
                </c:pt>
                <c:pt idx="67">
                  <c:v>294576.74232461903</c:v>
                </c:pt>
                <c:pt idx="68">
                  <c:v>293354.59306535096</c:v>
                </c:pt>
                <c:pt idx="69">
                  <c:v>291955.39446661907</c:v>
                </c:pt>
                <c:pt idx="70">
                  <c:v>290372.32375043118</c:v>
                </c:pt>
                <c:pt idx="71">
                  <c:v>288598.35089237092</c:v>
                </c:pt>
                <c:pt idx="72">
                  <c:v>286626.23294212588</c:v>
                </c:pt>
                <c:pt idx="73">
                  <c:v>284448.50819690072</c:v>
                </c:pt>
                <c:pt idx="74">
                  <c:v>282057.49022403121</c:v>
                </c:pt>
                <c:pt idx="75">
                  <c:v>279445.26172902482</c:v>
                </c:pt>
                <c:pt idx="76">
                  <c:v>276603.6682651614</c:v>
                </c:pt>
                <c:pt idx="77">
                  <c:v>273524.31178069225</c:v>
                </c:pt>
                <c:pt idx="78">
                  <c:v>270198.54399957875</c:v>
                </c:pt>
                <c:pt idx="79">
                  <c:v>266617.45963161241</c:v>
                </c:pt>
                <c:pt idx="80">
                  <c:v>262771.88940765662</c:v>
                </c:pt>
                <c:pt idx="81">
                  <c:v>258652.39293564484</c:v>
                </c:pt>
              </c:numCache>
            </c:numRef>
          </c:val>
          <c:extLst>
            <c:ext xmlns:c16="http://schemas.microsoft.com/office/drawing/2014/chart" uri="{C3380CC4-5D6E-409C-BE32-E72D297353CC}">
              <c16:uniqueId val="{00000001-B2C8-4E81-A9DE-DB12F22821D9}"/>
            </c:ext>
          </c:extLst>
        </c:ser>
        <c:dLbls>
          <c:showLegendKey val="0"/>
          <c:showVal val="0"/>
          <c:showCatName val="0"/>
          <c:showSerName val="0"/>
          <c:showPercent val="0"/>
          <c:showBubbleSize val="0"/>
        </c:dLbls>
        <c:gapWidth val="150"/>
        <c:overlap val="100"/>
        <c:axId val="586346072"/>
        <c:axId val="586345416"/>
      </c:barChart>
      <c:catAx>
        <c:axId val="586346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6345416"/>
        <c:crosses val="autoZero"/>
        <c:auto val="1"/>
        <c:lblAlgn val="ctr"/>
        <c:lblOffset val="100"/>
        <c:tickLblSkip val="10"/>
        <c:tickMarkSkip val="5"/>
        <c:noMultiLvlLbl val="0"/>
      </c:catAx>
      <c:valAx>
        <c:axId val="586345416"/>
        <c:scaling>
          <c:orientation val="minMax"/>
        </c:scaling>
        <c:delete val="0"/>
        <c:axPos val="l"/>
        <c:majorGridlines>
          <c:spPr>
            <a:ln w="9525" cap="flat" cmpd="sng" algn="ctr">
              <a:solidFill>
                <a:schemeClr val="tx1">
                  <a:lumMod val="15000"/>
                  <a:lumOff val="85000"/>
                </a:schemeClr>
              </a:solidFill>
              <a:round/>
            </a:ln>
            <a:effectLst/>
          </c:spPr>
        </c:majorGridlines>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6346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319263</xdr:colOff>
      <xdr:row>39</xdr:row>
      <xdr:rowOff>66675</xdr:rowOff>
    </xdr:from>
    <xdr:to>
      <xdr:col>12</xdr:col>
      <xdr:colOff>62088</xdr:colOff>
      <xdr:row>60</xdr:row>
      <xdr:rowOff>158750</xdr:rowOff>
    </xdr:to>
    <xdr:graphicFrame macro="">
      <xdr:nvGraphicFramePr>
        <xdr:cNvPr id="2" name="Diagramm 1">
          <a:extLst>
            <a:ext uri="{FF2B5EF4-FFF2-40B4-BE49-F238E27FC236}">
              <a16:creationId xmlns:a16="http://schemas.microsoft.com/office/drawing/2014/main" id="{4505D241-73C9-44B7-BA7D-16B40CADD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472723</xdr:colOff>
      <xdr:row>39</xdr:row>
      <xdr:rowOff>60678</xdr:rowOff>
    </xdr:from>
    <xdr:to>
      <xdr:col>18</xdr:col>
      <xdr:colOff>599723</xdr:colOff>
      <xdr:row>54</xdr:row>
      <xdr:rowOff>52211</xdr:rowOff>
    </xdr:to>
    <xdr:graphicFrame macro="">
      <xdr:nvGraphicFramePr>
        <xdr:cNvPr id="3" name="Diagramm 2">
          <a:extLst>
            <a:ext uri="{FF2B5EF4-FFF2-40B4-BE49-F238E27FC236}">
              <a16:creationId xmlns:a16="http://schemas.microsoft.com/office/drawing/2014/main" id="{947115EB-6B75-4586-B448-0743FCA86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319263</xdr:colOff>
      <xdr:row>39</xdr:row>
      <xdr:rowOff>66675</xdr:rowOff>
    </xdr:from>
    <xdr:to>
      <xdr:col>12</xdr:col>
      <xdr:colOff>62088</xdr:colOff>
      <xdr:row>60</xdr:row>
      <xdr:rowOff>158750</xdr:rowOff>
    </xdr:to>
    <xdr:graphicFrame macro="">
      <xdr:nvGraphicFramePr>
        <xdr:cNvPr id="2" name="Diagramm 1">
          <a:extLst>
            <a:ext uri="{FF2B5EF4-FFF2-40B4-BE49-F238E27FC236}">
              <a16:creationId xmlns:a16="http://schemas.microsoft.com/office/drawing/2014/main" id="{C68C9E4B-C259-449A-9F7A-3F5788155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472723</xdr:colOff>
      <xdr:row>39</xdr:row>
      <xdr:rowOff>60678</xdr:rowOff>
    </xdr:from>
    <xdr:to>
      <xdr:col>18</xdr:col>
      <xdr:colOff>599723</xdr:colOff>
      <xdr:row>54</xdr:row>
      <xdr:rowOff>52211</xdr:rowOff>
    </xdr:to>
    <xdr:graphicFrame macro="">
      <xdr:nvGraphicFramePr>
        <xdr:cNvPr id="3" name="Diagramm 2">
          <a:extLst>
            <a:ext uri="{FF2B5EF4-FFF2-40B4-BE49-F238E27FC236}">
              <a16:creationId xmlns:a16="http://schemas.microsoft.com/office/drawing/2014/main" id="{3FCC854B-5DBB-4B27-9ADF-5B41CF5F7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F126D-E9BF-4A56-8991-35EF7EB24AF8}">
  <dimension ref="B2"/>
  <sheetViews>
    <sheetView workbookViewId="0">
      <selection activeCell="B2" sqref="B2"/>
    </sheetView>
  </sheetViews>
  <sheetFormatPr baseColWidth="10" defaultRowHeight="14.5" x14ac:dyDescent="0.35"/>
  <sheetData>
    <row r="2" spans="2:2" x14ac:dyDescent="0.35">
      <c r="B2"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7D69D-61DD-4C96-B2D9-26611DFB8FD5}">
  <dimension ref="A1:LA38"/>
  <sheetViews>
    <sheetView showGridLines="0" tabSelected="1" zoomScaleNormal="100" workbookViewId="0">
      <pane xSplit="2" ySplit="2" topLeftCell="C3" activePane="bottomRight" state="frozen"/>
      <selection pane="topRight" activeCell="B1" sqref="B1"/>
      <selection pane="bottomLeft" activeCell="A2" sqref="A2"/>
      <selection pane="bottomRight" activeCell="G16" sqref="G16"/>
    </sheetView>
  </sheetViews>
  <sheetFormatPr baseColWidth="10" defaultRowHeight="14.5" outlineLevelRow="1" x14ac:dyDescent="0.35"/>
  <cols>
    <col min="1" max="1" width="1.08984375" style="18" customWidth="1"/>
    <col min="2" max="2" width="36.36328125" bestFit="1" customWidth="1"/>
    <col min="3" max="3" width="1.36328125" style="18" customWidth="1"/>
    <col min="4" max="4" width="9.54296875" bestFit="1" customWidth="1"/>
    <col min="5" max="5" width="10.54296875" bestFit="1" customWidth="1"/>
    <col min="6" max="9" width="9.54296875" bestFit="1" customWidth="1"/>
    <col min="10" max="10" width="11.1796875" bestFit="1" customWidth="1"/>
    <col min="11" max="13" width="9.54296875" bestFit="1" customWidth="1"/>
    <col min="14" max="14" width="10.54296875" bestFit="1" customWidth="1"/>
    <col min="15" max="15" width="9.54296875" bestFit="1" customWidth="1"/>
    <col min="16" max="16" width="10.54296875" bestFit="1" customWidth="1"/>
    <col min="17" max="17" width="11" bestFit="1" customWidth="1"/>
    <col min="18" max="20" width="10.54296875" bestFit="1" customWidth="1"/>
    <col min="21" max="21" width="11" bestFit="1" customWidth="1"/>
    <col min="22" max="33" width="10.54296875" bestFit="1" customWidth="1"/>
    <col min="34" max="34" width="11.1796875" bestFit="1" customWidth="1"/>
    <col min="35" max="38" width="10.54296875" bestFit="1" customWidth="1"/>
    <col min="39" max="39" width="11.08984375" bestFit="1" customWidth="1"/>
    <col min="40" max="53" width="10.54296875" bestFit="1" customWidth="1"/>
    <col min="54" max="54" width="14.453125" bestFit="1" customWidth="1"/>
    <col min="55" max="84" width="10.54296875" bestFit="1" customWidth="1"/>
    <col min="85" max="313" width="10.90625" style="18"/>
  </cols>
  <sheetData>
    <row r="1" spans="1:313" ht="33" customHeight="1" x14ac:dyDescent="0.35">
      <c r="B1" s="27" t="s">
        <v>40</v>
      </c>
    </row>
    <row r="2" spans="1:313" x14ac:dyDescent="0.35">
      <c r="B2" s="27"/>
      <c r="D2" s="1">
        <v>2020</v>
      </c>
      <c r="E2" s="1">
        <v>2021</v>
      </c>
      <c r="F2" s="1">
        <v>2022</v>
      </c>
      <c r="G2" s="1">
        <v>2023</v>
      </c>
      <c r="H2" s="1">
        <v>2024</v>
      </c>
      <c r="I2" s="1">
        <v>2025</v>
      </c>
      <c r="J2" s="1">
        <v>2026</v>
      </c>
      <c r="K2" s="1">
        <v>2027</v>
      </c>
      <c r="L2" s="1">
        <v>2028</v>
      </c>
      <c r="M2" s="1">
        <v>2029</v>
      </c>
      <c r="N2" s="1">
        <v>2030</v>
      </c>
      <c r="O2" s="1">
        <v>2031</v>
      </c>
      <c r="P2" s="1">
        <v>2032</v>
      </c>
      <c r="Q2" s="1">
        <v>2033</v>
      </c>
      <c r="R2" s="1">
        <v>2034</v>
      </c>
      <c r="S2" s="1">
        <v>2035</v>
      </c>
      <c r="T2" s="1">
        <v>2036</v>
      </c>
      <c r="U2" s="1">
        <v>2037</v>
      </c>
      <c r="V2" s="1">
        <v>2038</v>
      </c>
      <c r="W2" s="1">
        <v>2039</v>
      </c>
      <c r="X2" s="1">
        <v>2040</v>
      </c>
      <c r="Y2" s="1">
        <v>2041</v>
      </c>
      <c r="Z2" s="1">
        <v>2042</v>
      </c>
      <c r="AA2" s="1">
        <v>2043</v>
      </c>
      <c r="AB2" s="1">
        <v>2044</v>
      </c>
      <c r="AC2" s="1">
        <v>2045</v>
      </c>
      <c r="AD2" s="1">
        <v>2046</v>
      </c>
      <c r="AE2" s="1">
        <v>2047</v>
      </c>
      <c r="AF2" s="1">
        <v>2048</v>
      </c>
      <c r="AG2" s="1">
        <v>2049</v>
      </c>
      <c r="AH2" s="1">
        <v>2050</v>
      </c>
      <c r="AI2" s="1">
        <v>2051</v>
      </c>
      <c r="AJ2" s="1">
        <v>2052</v>
      </c>
      <c r="AK2" s="1">
        <v>2053</v>
      </c>
      <c r="AL2" s="1">
        <v>2054</v>
      </c>
      <c r="AM2" s="1">
        <v>2055</v>
      </c>
      <c r="AN2" s="1">
        <v>2056</v>
      </c>
      <c r="AO2" s="1">
        <v>2057</v>
      </c>
      <c r="AP2" s="1">
        <v>2058</v>
      </c>
      <c r="AQ2" s="1">
        <v>2059</v>
      </c>
      <c r="AR2" s="1">
        <v>2060</v>
      </c>
      <c r="AS2" s="1">
        <v>2061</v>
      </c>
      <c r="AT2" s="1">
        <v>2062</v>
      </c>
      <c r="AU2" s="1">
        <v>2063</v>
      </c>
      <c r="AV2" s="1">
        <v>2064</v>
      </c>
      <c r="AW2" s="1">
        <v>2065</v>
      </c>
      <c r="AX2" s="1">
        <v>2066</v>
      </c>
      <c r="AY2" s="1">
        <v>2067</v>
      </c>
      <c r="AZ2" s="1">
        <v>2068</v>
      </c>
      <c r="BA2" s="1">
        <v>2069</v>
      </c>
      <c r="BB2" s="1">
        <v>2070</v>
      </c>
      <c r="BC2" s="1">
        <v>2071</v>
      </c>
      <c r="BD2" s="1">
        <v>2072</v>
      </c>
      <c r="BE2" s="1">
        <v>2073</v>
      </c>
      <c r="BF2" s="1">
        <v>2074</v>
      </c>
      <c r="BG2" s="1">
        <v>2075</v>
      </c>
      <c r="BH2" s="1">
        <v>2076</v>
      </c>
      <c r="BI2" s="1">
        <v>2077</v>
      </c>
      <c r="BJ2" s="1">
        <v>2078</v>
      </c>
      <c r="BK2" s="1">
        <v>2079</v>
      </c>
      <c r="BL2" s="1">
        <v>2080</v>
      </c>
      <c r="BM2" s="1">
        <v>2081</v>
      </c>
      <c r="BN2" s="1">
        <v>2082</v>
      </c>
      <c r="BO2" s="1">
        <v>2083</v>
      </c>
      <c r="BP2" s="1">
        <v>2084</v>
      </c>
      <c r="BQ2" s="1">
        <v>2085</v>
      </c>
      <c r="BR2" s="1">
        <v>2086</v>
      </c>
      <c r="BS2" s="1">
        <v>2087</v>
      </c>
      <c r="BT2" s="1">
        <v>2088</v>
      </c>
      <c r="BU2" s="1">
        <v>2089</v>
      </c>
      <c r="BV2" s="1">
        <v>2090</v>
      </c>
      <c r="BW2" s="1">
        <v>2091</v>
      </c>
      <c r="BX2" s="1">
        <v>2092</v>
      </c>
      <c r="BY2" s="1">
        <v>2093</v>
      </c>
      <c r="BZ2" s="1">
        <v>2094</v>
      </c>
      <c r="CA2" s="1">
        <v>2095</v>
      </c>
      <c r="CB2" s="1">
        <v>2096</v>
      </c>
      <c r="CC2" s="1">
        <v>2097</v>
      </c>
      <c r="CD2" s="1">
        <v>2098</v>
      </c>
      <c r="CE2" s="1">
        <v>2099</v>
      </c>
      <c r="CF2" s="1">
        <v>2100</v>
      </c>
    </row>
    <row r="3" spans="1:313" ht="6.5" customHeight="1" x14ac:dyDescent="0.35">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313" s="12" customFormat="1" ht="21.5" customHeight="1" x14ac:dyDescent="0.35">
      <c r="A4" s="22"/>
      <c r="B4" s="11" t="s">
        <v>26</v>
      </c>
      <c r="C4" s="19"/>
      <c r="E4" s="13"/>
      <c r="F4" s="13"/>
      <c r="J4" s="13"/>
      <c r="N4" s="13"/>
      <c r="Q4" s="13"/>
      <c r="U4" s="13"/>
      <c r="AH4" s="13"/>
      <c r="AM4" s="13"/>
      <c r="BB4" s="13"/>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row>
    <row r="5" spans="1:313" s="3" customFormat="1" x14ac:dyDescent="0.35">
      <c r="A5" s="21"/>
      <c r="B5" s="2" t="s">
        <v>0</v>
      </c>
      <c r="C5" s="20"/>
      <c r="D5" s="2">
        <f>SUM(D6:D11)</f>
        <v>0</v>
      </c>
      <c r="E5" s="2">
        <f t="shared" ref="E5:BP5" si="0">SUM(E6:E11)</f>
        <v>0</v>
      </c>
      <c r="F5" s="2">
        <f t="shared" si="0"/>
        <v>0</v>
      </c>
      <c r="G5" s="2">
        <f t="shared" si="0"/>
        <v>0</v>
      </c>
      <c r="H5" s="2">
        <f t="shared" si="0"/>
        <v>0</v>
      </c>
      <c r="I5" s="2">
        <f t="shared" si="0"/>
        <v>0</v>
      </c>
      <c r="J5" s="2">
        <f t="shared" si="0"/>
        <v>0</v>
      </c>
      <c r="K5" s="2">
        <f t="shared" si="0"/>
        <v>0</v>
      </c>
      <c r="L5" s="2">
        <f t="shared" si="0"/>
        <v>0</v>
      </c>
      <c r="M5" s="2">
        <f t="shared" si="0"/>
        <v>0</v>
      </c>
      <c r="N5" s="2">
        <f t="shared" si="0"/>
        <v>0</v>
      </c>
      <c r="O5" s="2">
        <f t="shared" si="0"/>
        <v>0</v>
      </c>
      <c r="P5" s="2">
        <f t="shared" si="0"/>
        <v>0</v>
      </c>
      <c r="Q5" s="2">
        <f t="shared" si="0"/>
        <v>0</v>
      </c>
      <c r="R5" s="2">
        <f>SUM(R6:R11)</f>
        <v>0</v>
      </c>
      <c r="S5" s="2">
        <f t="shared" si="0"/>
        <v>0</v>
      </c>
      <c r="T5" s="2">
        <f t="shared" si="0"/>
        <v>0</v>
      </c>
      <c r="U5" s="2">
        <f t="shared" si="0"/>
        <v>0</v>
      </c>
      <c r="V5" s="2">
        <f t="shared" si="0"/>
        <v>0</v>
      </c>
      <c r="W5" s="2">
        <f t="shared" si="0"/>
        <v>0</v>
      </c>
      <c r="X5" s="2">
        <f t="shared" si="0"/>
        <v>0</v>
      </c>
      <c r="Y5" s="2">
        <f t="shared" si="0"/>
        <v>0</v>
      </c>
      <c r="Z5" s="2">
        <f t="shared" si="0"/>
        <v>0</v>
      </c>
      <c r="AA5" s="2">
        <f t="shared" si="0"/>
        <v>0</v>
      </c>
      <c r="AB5" s="2">
        <f t="shared" si="0"/>
        <v>0</v>
      </c>
      <c r="AC5" s="2">
        <f t="shared" si="0"/>
        <v>0</v>
      </c>
      <c r="AD5" s="2">
        <f t="shared" si="0"/>
        <v>0</v>
      </c>
      <c r="AE5" s="2">
        <f t="shared" si="0"/>
        <v>0</v>
      </c>
      <c r="AF5" s="2">
        <f t="shared" si="0"/>
        <v>0</v>
      </c>
      <c r="AG5" s="2">
        <f t="shared" si="0"/>
        <v>0</v>
      </c>
      <c r="AH5" s="2">
        <f t="shared" si="0"/>
        <v>0</v>
      </c>
      <c r="AI5" s="2">
        <f t="shared" si="0"/>
        <v>0</v>
      </c>
      <c r="AJ5" s="2">
        <f t="shared" si="0"/>
        <v>0</v>
      </c>
      <c r="AK5" s="2">
        <f t="shared" si="0"/>
        <v>0</v>
      </c>
      <c r="AL5" s="2">
        <f t="shared" si="0"/>
        <v>0</v>
      </c>
      <c r="AM5" s="2">
        <f t="shared" si="0"/>
        <v>0</v>
      </c>
      <c r="AN5" s="2">
        <f t="shared" si="0"/>
        <v>0</v>
      </c>
      <c r="AO5" s="2">
        <f t="shared" si="0"/>
        <v>0</v>
      </c>
      <c r="AP5" s="2">
        <f t="shared" si="0"/>
        <v>0</v>
      </c>
      <c r="AQ5" s="2">
        <f t="shared" si="0"/>
        <v>0</v>
      </c>
      <c r="AR5" s="2">
        <f t="shared" si="0"/>
        <v>0</v>
      </c>
      <c r="AS5" s="2">
        <f t="shared" si="0"/>
        <v>0</v>
      </c>
      <c r="AT5" s="2">
        <f t="shared" si="0"/>
        <v>0</v>
      </c>
      <c r="AU5" s="2">
        <f t="shared" si="0"/>
        <v>0</v>
      </c>
      <c r="AV5" s="2">
        <f t="shared" si="0"/>
        <v>0</v>
      </c>
      <c r="AW5" s="2">
        <f t="shared" si="0"/>
        <v>0</v>
      </c>
      <c r="AX5" s="2">
        <f t="shared" si="0"/>
        <v>0</v>
      </c>
      <c r="AY5" s="2">
        <f t="shared" si="0"/>
        <v>0</v>
      </c>
      <c r="AZ5" s="2">
        <f t="shared" si="0"/>
        <v>0</v>
      </c>
      <c r="BA5" s="2">
        <f t="shared" si="0"/>
        <v>0</v>
      </c>
      <c r="BB5" s="2">
        <f t="shared" si="0"/>
        <v>0</v>
      </c>
      <c r="BC5" s="2">
        <f t="shared" si="0"/>
        <v>0</v>
      </c>
      <c r="BD5" s="2">
        <f t="shared" si="0"/>
        <v>0</v>
      </c>
      <c r="BE5" s="2">
        <f t="shared" si="0"/>
        <v>0</v>
      </c>
      <c r="BF5" s="2">
        <f t="shared" si="0"/>
        <v>0</v>
      </c>
      <c r="BG5" s="2">
        <f t="shared" si="0"/>
        <v>0</v>
      </c>
      <c r="BH5" s="2">
        <f t="shared" si="0"/>
        <v>0</v>
      </c>
      <c r="BI5" s="2">
        <f t="shared" si="0"/>
        <v>0</v>
      </c>
      <c r="BJ5" s="2">
        <f t="shared" si="0"/>
        <v>0</v>
      </c>
      <c r="BK5" s="2">
        <f t="shared" si="0"/>
        <v>0</v>
      </c>
      <c r="BL5" s="2">
        <f t="shared" si="0"/>
        <v>0</v>
      </c>
      <c r="BM5" s="2">
        <f t="shared" si="0"/>
        <v>0</v>
      </c>
      <c r="BN5" s="2">
        <f t="shared" si="0"/>
        <v>0</v>
      </c>
      <c r="BO5" s="2">
        <f t="shared" si="0"/>
        <v>0</v>
      </c>
      <c r="BP5" s="2">
        <f t="shared" si="0"/>
        <v>0</v>
      </c>
      <c r="BQ5" s="2">
        <f t="shared" ref="BQ5:CF5" si="1">SUM(BQ6:BQ11)</f>
        <v>0</v>
      </c>
      <c r="BR5" s="2">
        <f t="shared" si="1"/>
        <v>0</v>
      </c>
      <c r="BS5" s="2">
        <f t="shared" si="1"/>
        <v>0</v>
      </c>
      <c r="BT5" s="2">
        <f t="shared" si="1"/>
        <v>0</v>
      </c>
      <c r="BU5" s="2">
        <f t="shared" si="1"/>
        <v>0</v>
      </c>
      <c r="BV5" s="2">
        <f t="shared" si="1"/>
        <v>0</v>
      </c>
      <c r="BW5" s="2">
        <f t="shared" si="1"/>
        <v>0</v>
      </c>
      <c r="BX5" s="2">
        <f t="shared" si="1"/>
        <v>0</v>
      </c>
      <c r="BY5" s="2">
        <f t="shared" si="1"/>
        <v>0</v>
      </c>
      <c r="BZ5" s="2">
        <f t="shared" si="1"/>
        <v>0</v>
      </c>
      <c r="CA5" s="2">
        <f t="shared" si="1"/>
        <v>0</v>
      </c>
      <c r="CB5" s="2">
        <f t="shared" si="1"/>
        <v>0</v>
      </c>
      <c r="CC5" s="2">
        <f t="shared" si="1"/>
        <v>0</v>
      </c>
      <c r="CD5" s="2">
        <f t="shared" si="1"/>
        <v>0</v>
      </c>
      <c r="CE5" s="2">
        <f t="shared" si="1"/>
        <v>0</v>
      </c>
      <c r="CF5" s="2">
        <f t="shared" si="1"/>
        <v>0</v>
      </c>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row>
    <row r="6" spans="1:313" s="4" customFormat="1" outlineLevel="1" x14ac:dyDescent="0.35">
      <c r="A6" s="21"/>
      <c r="B6" s="4" t="s">
        <v>37</v>
      </c>
      <c r="C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row>
    <row r="7" spans="1:313" s="4" customFormat="1" outlineLevel="1" x14ac:dyDescent="0.35">
      <c r="A7" s="21"/>
      <c r="B7" s="4" t="s">
        <v>2</v>
      </c>
      <c r="C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row>
    <row r="8" spans="1:313" s="4" customFormat="1" outlineLevel="1" x14ac:dyDescent="0.35">
      <c r="A8" s="21"/>
      <c r="B8" s="4" t="s">
        <v>3</v>
      </c>
      <c r="C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row>
    <row r="9" spans="1:313" s="4" customFormat="1" outlineLevel="1" x14ac:dyDescent="0.35">
      <c r="A9" s="21"/>
      <c r="B9" s="4" t="s">
        <v>4</v>
      </c>
      <c r="C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row>
    <row r="10" spans="1:313" s="4" customFormat="1" outlineLevel="1" x14ac:dyDescent="0.35">
      <c r="A10" s="21"/>
      <c r="B10" s="4" t="s">
        <v>5</v>
      </c>
      <c r="C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row>
    <row r="11" spans="1:313" s="4" customFormat="1" x14ac:dyDescent="0.35">
      <c r="A11" s="21"/>
      <c r="C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row>
    <row r="12" spans="1:313" s="6" customFormat="1" x14ac:dyDescent="0.35">
      <c r="A12" s="21"/>
      <c r="B12" s="5" t="s">
        <v>1</v>
      </c>
      <c r="C12" s="20"/>
      <c r="D12" s="5">
        <f>SUM(D13:D17)</f>
        <v>0</v>
      </c>
      <c r="E12" s="5">
        <f t="shared" ref="E12:BP12" si="2">SUM(E13:E17)</f>
        <v>0</v>
      </c>
      <c r="F12" s="5">
        <f t="shared" si="2"/>
        <v>0</v>
      </c>
      <c r="G12" s="5">
        <f t="shared" si="2"/>
        <v>0</v>
      </c>
      <c r="H12" s="5">
        <f t="shared" si="2"/>
        <v>0</v>
      </c>
      <c r="I12" s="5">
        <f t="shared" si="2"/>
        <v>0</v>
      </c>
      <c r="J12" s="5">
        <f t="shared" si="2"/>
        <v>0</v>
      </c>
      <c r="K12" s="5">
        <f t="shared" si="2"/>
        <v>0</v>
      </c>
      <c r="L12" s="5">
        <f t="shared" si="2"/>
        <v>0</v>
      </c>
      <c r="M12" s="5">
        <f t="shared" si="2"/>
        <v>0</v>
      </c>
      <c r="N12" s="5">
        <f t="shared" si="2"/>
        <v>0</v>
      </c>
      <c r="O12" s="5">
        <f t="shared" si="2"/>
        <v>0</v>
      </c>
      <c r="P12" s="5">
        <f t="shared" si="2"/>
        <v>0</v>
      </c>
      <c r="Q12" s="5">
        <f t="shared" si="2"/>
        <v>0</v>
      </c>
      <c r="R12" s="5">
        <f t="shared" si="2"/>
        <v>0</v>
      </c>
      <c r="S12" s="5">
        <f t="shared" si="2"/>
        <v>0</v>
      </c>
      <c r="T12" s="5">
        <f t="shared" si="2"/>
        <v>0</v>
      </c>
      <c r="U12" s="5">
        <f t="shared" si="2"/>
        <v>0</v>
      </c>
      <c r="V12" s="5">
        <f t="shared" si="2"/>
        <v>0</v>
      </c>
      <c r="W12" s="5">
        <f t="shared" si="2"/>
        <v>0</v>
      </c>
      <c r="X12" s="5">
        <f t="shared" si="2"/>
        <v>0</v>
      </c>
      <c r="Y12" s="5">
        <f t="shared" si="2"/>
        <v>0</v>
      </c>
      <c r="Z12" s="5">
        <f t="shared" si="2"/>
        <v>0</v>
      </c>
      <c r="AA12" s="5">
        <f t="shared" si="2"/>
        <v>0</v>
      </c>
      <c r="AB12" s="5">
        <f t="shared" si="2"/>
        <v>0</v>
      </c>
      <c r="AC12" s="5">
        <f t="shared" si="2"/>
        <v>0</v>
      </c>
      <c r="AD12" s="5">
        <f t="shared" si="2"/>
        <v>0</v>
      </c>
      <c r="AE12" s="5">
        <f t="shared" si="2"/>
        <v>0</v>
      </c>
      <c r="AF12" s="5">
        <f t="shared" si="2"/>
        <v>0</v>
      </c>
      <c r="AG12" s="5">
        <f t="shared" si="2"/>
        <v>0</v>
      </c>
      <c r="AH12" s="5">
        <f t="shared" si="2"/>
        <v>0</v>
      </c>
      <c r="AI12" s="5">
        <f t="shared" si="2"/>
        <v>0</v>
      </c>
      <c r="AJ12" s="5">
        <f t="shared" si="2"/>
        <v>0</v>
      </c>
      <c r="AK12" s="5">
        <f t="shared" si="2"/>
        <v>0</v>
      </c>
      <c r="AL12" s="5">
        <f t="shared" si="2"/>
        <v>0</v>
      </c>
      <c r="AM12" s="5">
        <f t="shared" si="2"/>
        <v>0</v>
      </c>
      <c r="AN12" s="5">
        <f t="shared" si="2"/>
        <v>0</v>
      </c>
      <c r="AO12" s="5">
        <f t="shared" si="2"/>
        <v>0</v>
      </c>
      <c r="AP12" s="5">
        <f t="shared" si="2"/>
        <v>0</v>
      </c>
      <c r="AQ12" s="5">
        <f t="shared" si="2"/>
        <v>0</v>
      </c>
      <c r="AR12" s="5">
        <f t="shared" si="2"/>
        <v>0</v>
      </c>
      <c r="AS12" s="5">
        <f t="shared" si="2"/>
        <v>0</v>
      </c>
      <c r="AT12" s="5">
        <f t="shared" si="2"/>
        <v>0</v>
      </c>
      <c r="AU12" s="5">
        <f t="shared" si="2"/>
        <v>0</v>
      </c>
      <c r="AV12" s="5">
        <f t="shared" si="2"/>
        <v>0</v>
      </c>
      <c r="AW12" s="5">
        <f t="shared" si="2"/>
        <v>0</v>
      </c>
      <c r="AX12" s="5">
        <f t="shared" si="2"/>
        <v>0</v>
      </c>
      <c r="AY12" s="5">
        <f t="shared" si="2"/>
        <v>0</v>
      </c>
      <c r="AZ12" s="5">
        <f t="shared" si="2"/>
        <v>0</v>
      </c>
      <c r="BA12" s="5">
        <f t="shared" si="2"/>
        <v>0</v>
      </c>
      <c r="BB12" s="5">
        <f t="shared" si="2"/>
        <v>0</v>
      </c>
      <c r="BC12" s="5">
        <f t="shared" si="2"/>
        <v>0</v>
      </c>
      <c r="BD12" s="5">
        <f t="shared" si="2"/>
        <v>0</v>
      </c>
      <c r="BE12" s="5">
        <f t="shared" si="2"/>
        <v>0</v>
      </c>
      <c r="BF12" s="5">
        <f t="shared" si="2"/>
        <v>0</v>
      </c>
      <c r="BG12" s="5">
        <f t="shared" si="2"/>
        <v>0</v>
      </c>
      <c r="BH12" s="5">
        <f t="shared" si="2"/>
        <v>0</v>
      </c>
      <c r="BI12" s="5">
        <f t="shared" si="2"/>
        <v>0</v>
      </c>
      <c r="BJ12" s="5">
        <f t="shared" si="2"/>
        <v>0</v>
      </c>
      <c r="BK12" s="5">
        <f t="shared" si="2"/>
        <v>0</v>
      </c>
      <c r="BL12" s="5">
        <f t="shared" si="2"/>
        <v>0</v>
      </c>
      <c r="BM12" s="5">
        <f t="shared" si="2"/>
        <v>0</v>
      </c>
      <c r="BN12" s="5">
        <f t="shared" si="2"/>
        <v>0</v>
      </c>
      <c r="BO12" s="5">
        <f t="shared" si="2"/>
        <v>0</v>
      </c>
      <c r="BP12" s="5">
        <f t="shared" si="2"/>
        <v>0</v>
      </c>
      <c r="BQ12" s="5">
        <f t="shared" ref="BQ12:CF12" si="3">SUM(BQ13:BQ17)</f>
        <v>0</v>
      </c>
      <c r="BR12" s="5">
        <f t="shared" si="3"/>
        <v>0</v>
      </c>
      <c r="BS12" s="5">
        <f t="shared" si="3"/>
        <v>0</v>
      </c>
      <c r="BT12" s="5">
        <f t="shared" si="3"/>
        <v>0</v>
      </c>
      <c r="BU12" s="5">
        <f t="shared" si="3"/>
        <v>0</v>
      </c>
      <c r="BV12" s="5">
        <f t="shared" si="3"/>
        <v>0</v>
      </c>
      <c r="BW12" s="5">
        <f t="shared" si="3"/>
        <v>0</v>
      </c>
      <c r="BX12" s="5">
        <f t="shared" si="3"/>
        <v>0</v>
      </c>
      <c r="BY12" s="5">
        <f t="shared" si="3"/>
        <v>0</v>
      </c>
      <c r="BZ12" s="5">
        <f t="shared" si="3"/>
        <v>0</v>
      </c>
      <c r="CA12" s="5">
        <f t="shared" si="3"/>
        <v>0</v>
      </c>
      <c r="CB12" s="5">
        <f t="shared" si="3"/>
        <v>0</v>
      </c>
      <c r="CC12" s="5">
        <f t="shared" si="3"/>
        <v>0</v>
      </c>
      <c r="CD12" s="5">
        <f t="shared" si="3"/>
        <v>0</v>
      </c>
      <c r="CE12" s="5">
        <f t="shared" si="3"/>
        <v>0</v>
      </c>
      <c r="CF12" s="5">
        <f t="shared" si="3"/>
        <v>0</v>
      </c>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row>
    <row r="13" spans="1:313" s="4" customFormat="1" outlineLevel="1" x14ac:dyDescent="0.35">
      <c r="A13" s="21"/>
      <c r="B13" s="4" t="s">
        <v>6</v>
      </c>
      <c r="C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row>
    <row r="14" spans="1:313" s="4" customFormat="1" outlineLevel="1" x14ac:dyDescent="0.35">
      <c r="A14" s="21"/>
      <c r="B14" s="4" t="s">
        <v>21</v>
      </c>
      <c r="C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row>
    <row r="15" spans="1:313" s="4" customFormat="1" outlineLevel="1" x14ac:dyDescent="0.35">
      <c r="A15" s="21"/>
      <c r="B15" s="4" t="s">
        <v>19</v>
      </c>
      <c r="C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row>
    <row r="16" spans="1:313" s="4" customFormat="1" outlineLevel="1" x14ac:dyDescent="0.35">
      <c r="A16" s="21"/>
      <c r="B16" s="4" t="s">
        <v>20</v>
      </c>
      <c r="C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row>
    <row r="17" spans="1:313" s="4" customFormat="1" x14ac:dyDescent="0.35">
      <c r="A17" s="21"/>
      <c r="C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row>
    <row r="18" spans="1:313" s="8" customFormat="1" x14ac:dyDescent="0.35">
      <c r="A18" s="21"/>
      <c r="B18" s="7" t="s">
        <v>7</v>
      </c>
      <c r="C18" s="20"/>
      <c r="D18" s="7">
        <f>D5-D12</f>
        <v>0</v>
      </c>
      <c r="E18" s="7">
        <f t="shared" ref="E18:BP18" si="4">E5-E12</f>
        <v>0</v>
      </c>
      <c r="F18" s="7">
        <f t="shared" si="4"/>
        <v>0</v>
      </c>
      <c r="G18" s="7">
        <f t="shared" si="4"/>
        <v>0</v>
      </c>
      <c r="H18" s="7">
        <f t="shared" si="4"/>
        <v>0</v>
      </c>
      <c r="I18" s="7">
        <f t="shared" si="4"/>
        <v>0</v>
      </c>
      <c r="J18" s="7">
        <f t="shared" si="4"/>
        <v>0</v>
      </c>
      <c r="K18" s="7">
        <f t="shared" si="4"/>
        <v>0</v>
      </c>
      <c r="L18" s="7">
        <f t="shared" si="4"/>
        <v>0</v>
      </c>
      <c r="M18" s="7">
        <f t="shared" si="4"/>
        <v>0</v>
      </c>
      <c r="N18" s="7">
        <f t="shared" si="4"/>
        <v>0</v>
      </c>
      <c r="O18" s="7">
        <f t="shared" si="4"/>
        <v>0</v>
      </c>
      <c r="P18" s="7">
        <f t="shared" si="4"/>
        <v>0</v>
      </c>
      <c r="Q18" s="7">
        <f t="shared" si="4"/>
        <v>0</v>
      </c>
      <c r="R18" s="7">
        <f t="shared" si="4"/>
        <v>0</v>
      </c>
      <c r="S18" s="7">
        <f t="shared" si="4"/>
        <v>0</v>
      </c>
      <c r="T18" s="7">
        <f t="shared" si="4"/>
        <v>0</v>
      </c>
      <c r="U18" s="7">
        <f t="shared" si="4"/>
        <v>0</v>
      </c>
      <c r="V18" s="7">
        <f t="shared" si="4"/>
        <v>0</v>
      </c>
      <c r="W18" s="7">
        <f t="shared" si="4"/>
        <v>0</v>
      </c>
      <c r="X18" s="7">
        <f t="shared" si="4"/>
        <v>0</v>
      </c>
      <c r="Y18" s="7">
        <f t="shared" si="4"/>
        <v>0</v>
      </c>
      <c r="Z18" s="7">
        <f t="shared" si="4"/>
        <v>0</v>
      </c>
      <c r="AA18" s="7">
        <f t="shared" si="4"/>
        <v>0</v>
      </c>
      <c r="AB18" s="7">
        <f t="shared" si="4"/>
        <v>0</v>
      </c>
      <c r="AC18" s="7">
        <f t="shared" si="4"/>
        <v>0</v>
      </c>
      <c r="AD18" s="7">
        <f t="shared" si="4"/>
        <v>0</v>
      </c>
      <c r="AE18" s="7">
        <f t="shared" si="4"/>
        <v>0</v>
      </c>
      <c r="AF18" s="7">
        <f t="shared" si="4"/>
        <v>0</v>
      </c>
      <c r="AG18" s="7">
        <f t="shared" si="4"/>
        <v>0</v>
      </c>
      <c r="AH18" s="7">
        <f t="shared" si="4"/>
        <v>0</v>
      </c>
      <c r="AI18" s="7">
        <f t="shared" si="4"/>
        <v>0</v>
      </c>
      <c r="AJ18" s="7">
        <f t="shared" si="4"/>
        <v>0</v>
      </c>
      <c r="AK18" s="7">
        <f t="shared" si="4"/>
        <v>0</v>
      </c>
      <c r="AL18" s="7">
        <f t="shared" si="4"/>
        <v>0</v>
      </c>
      <c r="AM18" s="7">
        <f t="shared" si="4"/>
        <v>0</v>
      </c>
      <c r="AN18" s="7">
        <f t="shared" si="4"/>
        <v>0</v>
      </c>
      <c r="AO18" s="7">
        <f t="shared" si="4"/>
        <v>0</v>
      </c>
      <c r="AP18" s="7">
        <f t="shared" si="4"/>
        <v>0</v>
      </c>
      <c r="AQ18" s="7">
        <f t="shared" si="4"/>
        <v>0</v>
      </c>
      <c r="AR18" s="7">
        <f t="shared" si="4"/>
        <v>0</v>
      </c>
      <c r="AS18" s="7">
        <f t="shared" si="4"/>
        <v>0</v>
      </c>
      <c r="AT18" s="7">
        <f t="shared" si="4"/>
        <v>0</v>
      </c>
      <c r="AU18" s="7">
        <f t="shared" si="4"/>
        <v>0</v>
      </c>
      <c r="AV18" s="7">
        <f t="shared" si="4"/>
        <v>0</v>
      </c>
      <c r="AW18" s="7">
        <f t="shared" si="4"/>
        <v>0</v>
      </c>
      <c r="AX18" s="7">
        <f t="shared" si="4"/>
        <v>0</v>
      </c>
      <c r="AY18" s="7">
        <f t="shared" si="4"/>
        <v>0</v>
      </c>
      <c r="AZ18" s="7">
        <f t="shared" si="4"/>
        <v>0</v>
      </c>
      <c r="BA18" s="7">
        <f t="shared" si="4"/>
        <v>0</v>
      </c>
      <c r="BB18" s="7">
        <f t="shared" si="4"/>
        <v>0</v>
      </c>
      <c r="BC18" s="7">
        <f t="shared" si="4"/>
        <v>0</v>
      </c>
      <c r="BD18" s="7">
        <f t="shared" si="4"/>
        <v>0</v>
      </c>
      <c r="BE18" s="7">
        <f t="shared" si="4"/>
        <v>0</v>
      </c>
      <c r="BF18" s="7">
        <f t="shared" si="4"/>
        <v>0</v>
      </c>
      <c r="BG18" s="7">
        <f t="shared" si="4"/>
        <v>0</v>
      </c>
      <c r="BH18" s="7">
        <f t="shared" si="4"/>
        <v>0</v>
      </c>
      <c r="BI18" s="7">
        <f t="shared" si="4"/>
        <v>0</v>
      </c>
      <c r="BJ18" s="7">
        <f t="shared" si="4"/>
        <v>0</v>
      </c>
      <c r="BK18" s="7">
        <f t="shared" si="4"/>
        <v>0</v>
      </c>
      <c r="BL18" s="7">
        <f t="shared" si="4"/>
        <v>0</v>
      </c>
      <c r="BM18" s="7">
        <f t="shared" si="4"/>
        <v>0</v>
      </c>
      <c r="BN18" s="7">
        <f t="shared" si="4"/>
        <v>0</v>
      </c>
      <c r="BO18" s="7">
        <f t="shared" si="4"/>
        <v>0</v>
      </c>
      <c r="BP18" s="7">
        <f t="shared" si="4"/>
        <v>0</v>
      </c>
      <c r="BQ18" s="7">
        <f t="shared" ref="BQ18:CF18" si="5">BQ5-BQ12</f>
        <v>0</v>
      </c>
      <c r="BR18" s="7">
        <f t="shared" si="5"/>
        <v>0</v>
      </c>
      <c r="BS18" s="7">
        <f t="shared" si="5"/>
        <v>0</v>
      </c>
      <c r="BT18" s="7">
        <f t="shared" si="5"/>
        <v>0</v>
      </c>
      <c r="BU18" s="7">
        <f t="shared" si="5"/>
        <v>0</v>
      </c>
      <c r="BV18" s="7">
        <f t="shared" si="5"/>
        <v>0</v>
      </c>
      <c r="BW18" s="7">
        <f t="shared" si="5"/>
        <v>0</v>
      </c>
      <c r="BX18" s="7">
        <f t="shared" si="5"/>
        <v>0</v>
      </c>
      <c r="BY18" s="7">
        <f t="shared" si="5"/>
        <v>0</v>
      </c>
      <c r="BZ18" s="7">
        <f t="shared" si="5"/>
        <v>0</v>
      </c>
      <c r="CA18" s="7">
        <f t="shared" si="5"/>
        <v>0</v>
      </c>
      <c r="CB18" s="7">
        <f t="shared" si="5"/>
        <v>0</v>
      </c>
      <c r="CC18" s="7">
        <f t="shared" si="5"/>
        <v>0</v>
      </c>
      <c r="CD18" s="7">
        <f t="shared" si="5"/>
        <v>0</v>
      </c>
      <c r="CE18" s="7">
        <f t="shared" si="5"/>
        <v>0</v>
      </c>
      <c r="CF18" s="7">
        <f t="shared" si="5"/>
        <v>0</v>
      </c>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row>
    <row r="19" spans="1:313" s="4" customFormat="1" x14ac:dyDescent="0.35">
      <c r="A19" s="21"/>
      <c r="C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row>
    <row r="20" spans="1:313" s="10" customFormat="1" x14ac:dyDescent="0.35">
      <c r="A20" s="21"/>
      <c r="B20" s="9" t="s">
        <v>8</v>
      </c>
      <c r="C20" s="20"/>
      <c r="D20" s="9">
        <f>SUM(D21:D32)</f>
        <v>0</v>
      </c>
      <c r="E20" s="9">
        <f>SUM(E21:E32)</f>
        <v>0</v>
      </c>
      <c r="F20" s="9">
        <f t="shared" ref="F20:BO20" si="6">SUM(F21:F32)</f>
        <v>0</v>
      </c>
      <c r="G20" s="9">
        <f t="shared" si="6"/>
        <v>0</v>
      </c>
      <c r="H20" s="9">
        <f t="shared" si="6"/>
        <v>0</v>
      </c>
      <c r="I20" s="9">
        <f t="shared" si="6"/>
        <v>0</v>
      </c>
      <c r="J20" s="9">
        <f t="shared" si="6"/>
        <v>0</v>
      </c>
      <c r="K20" s="9">
        <f t="shared" si="6"/>
        <v>0</v>
      </c>
      <c r="L20" s="9">
        <f t="shared" si="6"/>
        <v>0</v>
      </c>
      <c r="M20" s="9">
        <f t="shared" si="6"/>
        <v>0</v>
      </c>
      <c r="N20" s="9">
        <f t="shared" si="6"/>
        <v>0</v>
      </c>
      <c r="O20" s="9">
        <f t="shared" si="6"/>
        <v>0</v>
      </c>
      <c r="P20" s="9">
        <f t="shared" si="6"/>
        <v>0</v>
      </c>
      <c r="Q20" s="9">
        <f t="shared" si="6"/>
        <v>0</v>
      </c>
      <c r="R20" s="9">
        <f t="shared" si="6"/>
        <v>0</v>
      </c>
      <c r="S20" s="9">
        <f t="shared" si="6"/>
        <v>0</v>
      </c>
      <c r="T20" s="9">
        <f t="shared" si="6"/>
        <v>0</v>
      </c>
      <c r="U20" s="9">
        <f t="shared" si="6"/>
        <v>0</v>
      </c>
      <c r="V20" s="9">
        <f t="shared" si="6"/>
        <v>0</v>
      </c>
      <c r="W20" s="9">
        <f t="shared" si="6"/>
        <v>0</v>
      </c>
      <c r="X20" s="9">
        <f t="shared" si="6"/>
        <v>0</v>
      </c>
      <c r="Y20" s="9">
        <f t="shared" si="6"/>
        <v>0</v>
      </c>
      <c r="Z20" s="9">
        <f t="shared" si="6"/>
        <v>0</v>
      </c>
      <c r="AA20" s="9">
        <f t="shared" si="6"/>
        <v>0</v>
      </c>
      <c r="AB20" s="9">
        <f t="shared" si="6"/>
        <v>0</v>
      </c>
      <c r="AC20" s="9">
        <f t="shared" si="6"/>
        <v>0</v>
      </c>
      <c r="AD20" s="9">
        <f t="shared" si="6"/>
        <v>0</v>
      </c>
      <c r="AE20" s="9">
        <f t="shared" si="6"/>
        <v>0</v>
      </c>
      <c r="AF20" s="9">
        <f t="shared" si="6"/>
        <v>0</v>
      </c>
      <c r="AG20" s="9">
        <f t="shared" si="6"/>
        <v>0</v>
      </c>
      <c r="AH20" s="9">
        <f t="shared" si="6"/>
        <v>0</v>
      </c>
      <c r="AI20" s="9">
        <f t="shared" si="6"/>
        <v>0</v>
      </c>
      <c r="AJ20" s="9">
        <f t="shared" si="6"/>
        <v>0</v>
      </c>
      <c r="AK20" s="9">
        <f t="shared" si="6"/>
        <v>0</v>
      </c>
      <c r="AL20" s="9">
        <f t="shared" si="6"/>
        <v>0</v>
      </c>
      <c r="AM20" s="9">
        <f t="shared" si="6"/>
        <v>0</v>
      </c>
      <c r="AN20" s="9">
        <f t="shared" si="6"/>
        <v>0</v>
      </c>
      <c r="AO20" s="9">
        <f t="shared" si="6"/>
        <v>0</v>
      </c>
      <c r="AP20" s="9">
        <f t="shared" si="6"/>
        <v>0</v>
      </c>
      <c r="AQ20" s="9">
        <f t="shared" si="6"/>
        <v>0</v>
      </c>
      <c r="AR20" s="9">
        <f t="shared" si="6"/>
        <v>0</v>
      </c>
      <c r="AS20" s="9">
        <f t="shared" si="6"/>
        <v>0</v>
      </c>
      <c r="AT20" s="9">
        <f t="shared" si="6"/>
        <v>0</v>
      </c>
      <c r="AU20" s="9">
        <f t="shared" si="6"/>
        <v>0</v>
      </c>
      <c r="AV20" s="9">
        <f t="shared" si="6"/>
        <v>0</v>
      </c>
      <c r="AW20" s="9">
        <f t="shared" si="6"/>
        <v>0</v>
      </c>
      <c r="AX20" s="9">
        <f t="shared" si="6"/>
        <v>0</v>
      </c>
      <c r="AY20" s="9">
        <f t="shared" si="6"/>
        <v>0</v>
      </c>
      <c r="AZ20" s="9">
        <f t="shared" si="6"/>
        <v>0</v>
      </c>
      <c r="BA20" s="9">
        <f t="shared" si="6"/>
        <v>0</v>
      </c>
      <c r="BB20" s="9">
        <f t="shared" si="6"/>
        <v>0</v>
      </c>
      <c r="BC20" s="9">
        <f t="shared" si="6"/>
        <v>0</v>
      </c>
      <c r="BD20" s="9">
        <f t="shared" si="6"/>
        <v>0</v>
      </c>
      <c r="BE20" s="9">
        <f t="shared" si="6"/>
        <v>0</v>
      </c>
      <c r="BF20" s="9">
        <f t="shared" si="6"/>
        <v>0</v>
      </c>
      <c r="BG20" s="9">
        <f t="shared" si="6"/>
        <v>0</v>
      </c>
      <c r="BH20" s="9">
        <f t="shared" si="6"/>
        <v>0</v>
      </c>
      <c r="BI20" s="9">
        <f t="shared" si="6"/>
        <v>0</v>
      </c>
      <c r="BJ20" s="9">
        <f t="shared" si="6"/>
        <v>0</v>
      </c>
      <c r="BK20" s="9">
        <f t="shared" si="6"/>
        <v>0</v>
      </c>
      <c r="BL20" s="9">
        <f t="shared" si="6"/>
        <v>0</v>
      </c>
      <c r="BM20" s="9">
        <f t="shared" si="6"/>
        <v>0</v>
      </c>
      <c r="BN20" s="9">
        <f t="shared" si="6"/>
        <v>0</v>
      </c>
      <c r="BO20" s="9">
        <f t="shared" si="6"/>
        <v>0</v>
      </c>
      <c r="BP20" s="9">
        <f t="shared" ref="BP20:CF20" si="7">SUM(BP21:BP32)</f>
        <v>0</v>
      </c>
      <c r="BQ20" s="9">
        <f t="shared" si="7"/>
        <v>0</v>
      </c>
      <c r="BR20" s="9">
        <f t="shared" si="7"/>
        <v>0</v>
      </c>
      <c r="BS20" s="9">
        <f t="shared" si="7"/>
        <v>0</v>
      </c>
      <c r="BT20" s="9">
        <f t="shared" si="7"/>
        <v>0</v>
      </c>
      <c r="BU20" s="9">
        <f t="shared" si="7"/>
        <v>0</v>
      </c>
      <c r="BV20" s="9">
        <f t="shared" si="7"/>
        <v>0</v>
      </c>
      <c r="BW20" s="9">
        <f t="shared" si="7"/>
        <v>0</v>
      </c>
      <c r="BX20" s="9">
        <f t="shared" si="7"/>
        <v>0</v>
      </c>
      <c r="BY20" s="9">
        <f t="shared" si="7"/>
        <v>0</v>
      </c>
      <c r="BZ20" s="9">
        <f t="shared" si="7"/>
        <v>0</v>
      </c>
      <c r="CA20" s="9">
        <f t="shared" si="7"/>
        <v>0</v>
      </c>
      <c r="CB20" s="9">
        <f t="shared" si="7"/>
        <v>0</v>
      </c>
      <c r="CC20" s="9">
        <f t="shared" si="7"/>
        <v>0</v>
      </c>
      <c r="CD20" s="9">
        <f t="shared" si="7"/>
        <v>0</v>
      </c>
      <c r="CE20" s="9">
        <f t="shared" si="7"/>
        <v>0</v>
      </c>
      <c r="CF20" s="9">
        <f t="shared" si="7"/>
        <v>0</v>
      </c>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row>
    <row r="21" spans="1:313" s="4" customFormat="1" outlineLevel="1" x14ac:dyDescent="0.35">
      <c r="A21" s="21"/>
      <c r="B21" s="4" t="s">
        <v>23</v>
      </c>
      <c r="C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row>
    <row r="22" spans="1:313" s="4" customFormat="1" outlineLevel="1" x14ac:dyDescent="0.35">
      <c r="A22" s="21"/>
      <c r="B22" s="4" t="s">
        <v>25</v>
      </c>
      <c r="C22" s="21"/>
      <c r="F22" s="23"/>
      <c r="K22" s="23"/>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row>
    <row r="23" spans="1:313" s="4" customFormat="1" outlineLevel="1" x14ac:dyDescent="0.35">
      <c r="A23" s="21"/>
      <c r="B23" s="4" t="s">
        <v>9</v>
      </c>
      <c r="C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row>
    <row r="24" spans="1:313" s="4" customFormat="1" outlineLevel="1" x14ac:dyDescent="0.35">
      <c r="A24" s="21"/>
      <c r="B24" s="4" t="s">
        <v>10</v>
      </c>
      <c r="C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row>
    <row r="25" spans="1:313" s="4" customFormat="1" outlineLevel="1" x14ac:dyDescent="0.35">
      <c r="A25" s="21"/>
      <c r="B25" s="4" t="s">
        <v>11</v>
      </c>
      <c r="C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row>
    <row r="26" spans="1:313" s="4" customFormat="1" outlineLevel="1" x14ac:dyDescent="0.35">
      <c r="A26" s="21"/>
      <c r="B26" s="4" t="s">
        <v>12</v>
      </c>
      <c r="C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row>
    <row r="27" spans="1:313" s="4" customFormat="1" outlineLevel="1" x14ac:dyDescent="0.35">
      <c r="A27" s="21"/>
      <c r="B27" s="4" t="s">
        <v>13</v>
      </c>
      <c r="C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row>
    <row r="28" spans="1:313" s="4" customFormat="1" outlineLevel="1" x14ac:dyDescent="0.35">
      <c r="A28" s="21"/>
      <c r="B28" s="4" t="s">
        <v>14</v>
      </c>
      <c r="C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row>
    <row r="29" spans="1:313" s="4" customFormat="1" outlineLevel="1" x14ac:dyDescent="0.35">
      <c r="A29" s="21"/>
      <c r="B29" s="4" t="s">
        <v>15</v>
      </c>
      <c r="C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row>
    <row r="30" spans="1:313" s="4" customFormat="1" outlineLevel="1" x14ac:dyDescent="0.35">
      <c r="A30" s="21"/>
      <c r="B30" s="4" t="s">
        <v>16</v>
      </c>
      <c r="C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row>
    <row r="31" spans="1:313" s="4" customFormat="1" outlineLevel="1" x14ac:dyDescent="0.35">
      <c r="A31" s="21"/>
      <c r="B31" s="4" t="s">
        <v>17</v>
      </c>
      <c r="C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row>
    <row r="32" spans="1:313" s="4" customFormat="1" outlineLevel="1" x14ac:dyDescent="0.35">
      <c r="A32" s="21"/>
      <c r="B32" s="4" t="s">
        <v>18</v>
      </c>
      <c r="C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row>
    <row r="33" spans="1:313" s="4" customFormat="1" x14ac:dyDescent="0.35">
      <c r="A33" s="21"/>
      <c r="C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row>
    <row r="34" spans="1:313" s="16" customFormat="1" x14ac:dyDescent="0.35">
      <c r="A34" s="18"/>
      <c r="B34" s="14" t="s">
        <v>30</v>
      </c>
      <c r="C34" s="21"/>
      <c r="D34" s="15">
        <f>D21+D22+D30+D25+D24+D23</f>
        <v>0</v>
      </c>
      <c r="E34" s="15">
        <f t="shared" ref="E34:AI34" si="8">E21+E22+E32+E30+E25+E24+E23</f>
        <v>0</v>
      </c>
      <c r="F34" s="15">
        <f t="shared" si="8"/>
        <v>0</v>
      </c>
      <c r="G34" s="15">
        <f t="shared" si="8"/>
        <v>0</v>
      </c>
      <c r="H34" s="15">
        <f t="shared" si="8"/>
        <v>0</v>
      </c>
      <c r="I34" s="15">
        <f t="shared" si="8"/>
        <v>0</v>
      </c>
      <c r="J34" s="15">
        <f t="shared" si="8"/>
        <v>0</v>
      </c>
      <c r="K34" s="15">
        <f t="shared" si="8"/>
        <v>0</v>
      </c>
      <c r="L34" s="15">
        <f t="shared" si="8"/>
        <v>0</v>
      </c>
      <c r="M34" s="15">
        <f t="shared" si="8"/>
        <v>0</v>
      </c>
      <c r="N34" s="15">
        <f t="shared" si="8"/>
        <v>0</v>
      </c>
      <c r="O34" s="15">
        <f t="shared" si="8"/>
        <v>0</v>
      </c>
      <c r="P34" s="15">
        <f t="shared" si="8"/>
        <v>0</v>
      </c>
      <c r="Q34" s="15">
        <f t="shared" si="8"/>
        <v>0</v>
      </c>
      <c r="R34" s="15">
        <f t="shared" si="8"/>
        <v>0</v>
      </c>
      <c r="S34" s="15">
        <f t="shared" si="8"/>
        <v>0</v>
      </c>
      <c r="T34" s="15">
        <f t="shared" si="8"/>
        <v>0</v>
      </c>
      <c r="U34" s="15">
        <f t="shared" si="8"/>
        <v>0</v>
      </c>
      <c r="V34" s="15">
        <f t="shared" si="8"/>
        <v>0</v>
      </c>
      <c r="W34" s="15">
        <f t="shared" si="8"/>
        <v>0</v>
      </c>
      <c r="X34" s="15">
        <f t="shared" si="8"/>
        <v>0</v>
      </c>
      <c r="Y34" s="15">
        <f t="shared" si="8"/>
        <v>0</v>
      </c>
      <c r="Z34" s="15">
        <f t="shared" si="8"/>
        <v>0</v>
      </c>
      <c r="AA34" s="15">
        <f t="shared" si="8"/>
        <v>0</v>
      </c>
      <c r="AB34" s="15">
        <f t="shared" si="8"/>
        <v>0</v>
      </c>
      <c r="AC34" s="15">
        <f t="shared" si="8"/>
        <v>0</v>
      </c>
      <c r="AD34" s="15">
        <f t="shared" si="8"/>
        <v>0</v>
      </c>
      <c r="AE34" s="15">
        <f t="shared" si="8"/>
        <v>0</v>
      </c>
      <c r="AF34" s="15">
        <f t="shared" si="8"/>
        <v>0</v>
      </c>
      <c r="AG34" s="15">
        <f t="shared" si="8"/>
        <v>0</v>
      </c>
      <c r="AH34" s="15">
        <f t="shared" si="8"/>
        <v>0</v>
      </c>
      <c r="AI34" s="15">
        <f t="shared" si="8"/>
        <v>0</v>
      </c>
      <c r="AJ34" s="15">
        <f t="shared" ref="AJ34:BO34" si="9">AJ21+AJ22+AJ32+AJ30+AJ25+AJ24+AJ23</f>
        <v>0</v>
      </c>
      <c r="AK34" s="15">
        <f t="shared" si="9"/>
        <v>0</v>
      </c>
      <c r="AL34" s="15">
        <f t="shared" si="9"/>
        <v>0</v>
      </c>
      <c r="AM34" s="15">
        <f t="shared" si="9"/>
        <v>0</v>
      </c>
      <c r="AN34" s="15">
        <f t="shared" si="9"/>
        <v>0</v>
      </c>
      <c r="AO34" s="15">
        <f t="shared" si="9"/>
        <v>0</v>
      </c>
      <c r="AP34" s="15">
        <f t="shared" si="9"/>
        <v>0</v>
      </c>
      <c r="AQ34" s="15">
        <f t="shared" si="9"/>
        <v>0</v>
      </c>
      <c r="AR34" s="15">
        <f t="shared" si="9"/>
        <v>0</v>
      </c>
      <c r="AS34" s="15">
        <f t="shared" si="9"/>
        <v>0</v>
      </c>
      <c r="AT34" s="15">
        <f t="shared" si="9"/>
        <v>0</v>
      </c>
      <c r="AU34" s="15">
        <f t="shared" si="9"/>
        <v>0</v>
      </c>
      <c r="AV34" s="15">
        <f t="shared" si="9"/>
        <v>0</v>
      </c>
      <c r="AW34" s="15">
        <f t="shared" si="9"/>
        <v>0</v>
      </c>
      <c r="AX34" s="15">
        <f t="shared" si="9"/>
        <v>0</v>
      </c>
      <c r="AY34" s="15">
        <f t="shared" si="9"/>
        <v>0</v>
      </c>
      <c r="AZ34" s="15">
        <f t="shared" si="9"/>
        <v>0</v>
      </c>
      <c r="BA34" s="15">
        <f t="shared" si="9"/>
        <v>0</v>
      </c>
      <c r="BB34" s="15">
        <f t="shared" si="9"/>
        <v>0</v>
      </c>
      <c r="BC34" s="15">
        <f t="shared" si="9"/>
        <v>0</v>
      </c>
      <c r="BD34" s="15">
        <f t="shared" si="9"/>
        <v>0</v>
      </c>
      <c r="BE34" s="15">
        <f t="shared" si="9"/>
        <v>0</v>
      </c>
      <c r="BF34" s="15">
        <f t="shared" si="9"/>
        <v>0</v>
      </c>
      <c r="BG34" s="15">
        <f t="shared" si="9"/>
        <v>0</v>
      </c>
      <c r="BH34" s="15">
        <f t="shared" si="9"/>
        <v>0</v>
      </c>
      <c r="BI34" s="15">
        <f t="shared" si="9"/>
        <v>0</v>
      </c>
      <c r="BJ34" s="15">
        <f t="shared" si="9"/>
        <v>0</v>
      </c>
      <c r="BK34" s="15">
        <f t="shared" si="9"/>
        <v>0</v>
      </c>
      <c r="BL34" s="15">
        <f t="shared" si="9"/>
        <v>0</v>
      </c>
      <c r="BM34" s="15">
        <f t="shared" si="9"/>
        <v>0</v>
      </c>
      <c r="BN34" s="15">
        <f t="shared" si="9"/>
        <v>0</v>
      </c>
      <c r="BO34" s="15">
        <f t="shared" si="9"/>
        <v>0</v>
      </c>
      <c r="BP34" s="15">
        <f t="shared" ref="BP34:CF34" si="10">BP21+BP22+BP32+BP30+BP25+BP24+BP23</f>
        <v>0</v>
      </c>
      <c r="BQ34" s="15">
        <f t="shared" si="10"/>
        <v>0</v>
      </c>
      <c r="BR34" s="15">
        <f t="shared" si="10"/>
        <v>0</v>
      </c>
      <c r="BS34" s="15">
        <f t="shared" si="10"/>
        <v>0</v>
      </c>
      <c r="BT34" s="15">
        <f t="shared" si="10"/>
        <v>0</v>
      </c>
      <c r="BU34" s="15">
        <f t="shared" si="10"/>
        <v>0</v>
      </c>
      <c r="BV34" s="15">
        <f t="shared" si="10"/>
        <v>0</v>
      </c>
      <c r="BW34" s="15">
        <f t="shared" si="10"/>
        <v>0</v>
      </c>
      <c r="BX34" s="15">
        <f t="shared" si="10"/>
        <v>0</v>
      </c>
      <c r="BY34" s="15">
        <f t="shared" si="10"/>
        <v>0</v>
      </c>
      <c r="BZ34" s="15">
        <f t="shared" si="10"/>
        <v>0</v>
      </c>
      <c r="CA34" s="15">
        <f t="shared" si="10"/>
        <v>0</v>
      </c>
      <c r="CB34" s="15">
        <f t="shared" si="10"/>
        <v>0</v>
      </c>
      <c r="CC34" s="15">
        <f t="shared" si="10"/>
        <v>0</v>
      </c>
      <c r="CD34" s="15">
        <f t="shared" si="10"/>
        <v>0</v>
      </c>
      <c r="CE34" s="15">
        <f t="shared" si="10"/>
        <v>0</v>
      </c>
      <c r="CF34" s="15">
        <f t="shared" si="10"/>
        <v>0</v>
      </c>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row>
    <row r="35" spans="1:313" s="16" customFormat="1" x14ac:dyDescent="0.35">
      <c r="A35" s="18"/>
      <c r="B35" s="14" t="s">
        <v>31</v>
      </c>
      <c r="C35" s="21"/>
      <c r="D35" s="15">
        <f>D27+D28+D31+D29+D26</f>
        <v>0</v>
      </c>
      <c r="E35" s="15">
        <f t="shared" ref="E35:BP35" si="11">E27+E28+E31+E29+E26</f>
        <v>0</v>
      </c>
      <c r="F35" s="15">
        <f t="shared" si="11"/>
        <v>0</v>
      </c>
      <c r="G35" s="15">
        <f t="shared" si="11"/>
        <v>0</v>
      </c>
      <c r="H35" s="15">
        <f t="shared" si="11"/>
        <v>0</v>
      </c>
      <c r="I35" s="15">
        <f t="shared" si="11"/>
        <v>0</v>
      </c>
      <c r="J35" s="15">
        <f t="shared" si="11"/>
        <v>0</v>
      </c>
      <c r="K35" s="15">
        <f t="shared" si="11"/>
        <v>0</v>
      </c>
      <c r="L35" s="15">
        <f t="shared" si="11"/>
        <v>0</v>
      </c>
      <c r="M35" s="15">
        <f t="shared" si="11"/>
        <v>0</v>
      </c>
      <c r="N35" s="15">
        <f t="shared" si="11"/>
        <v>0</v>
      </c>
      <c r="O35" s="15">
        <f t="shared" si="11"/>
        <v>0</v>
      </c>
      <c r="P35" s="15">
        <f t="shared" si="11"/>
        <v>0</v>
      </c>
      <c r="Q35" s="15">
        <f t="shared" si="11"/>
        <v>0</v>
      </c>
      <c r="R35" s="15">
        <f t="shared" si="11"/>
        <v>0</v>
      </c>
      <c r="S35" s="15">
        <f t="shared" si="11"/>
        <v>0</v>
      </c>
      <c r="T35" s="15">
        <f t="shared" si="11"/>
        <v>0</v>
      </c>
      <c r="U35" s="15">
        <f t="shared" si="11"/>
        <v>0</v>
      </c>
      <c r="V35" s="15">
        <f t="shared" si="11"/>
        <v>0</v>
      </c>
      <c r="W35" s="15">
        <f t="shared" si="11"/>
        <v>0</v>
      </c>
      <c r="X35" s="15">
        <f t="shared" si="11"/>
        <v>0</v>
      </c>
      <c r="Y35" s="15">
        <f t="shared" si="11"/>
        <v>0</v>
      </c>
      <c r="Z35" s="15">
        <f t="shared" si="11"/>
        <v>0</v>
      </c>
      <c r="AA35" s="15">
        <f t="shared" si="11"/>
        <v>0</v>
      </c>
      <c r="AB35" s="15">
        <f t="shared" si="11"/>
        <v>0</v>
      </c>
      <c r="AC35" s="15">
        <f t="shared" si="11"/>
        <v>0</v>
      </c>
      <c r="AD35" s="15">
        <f t="shared" si="11"/>
        <v>0</v>
      </c>
      <c r="AE35" s="15">
        <f t="shared" si="11"/>
        <v>0</v>
      </c>
      <c r="AF35" s="15">
        <f t="shared" si="11"/>
        <v>0</v>
      </c>
      <c r="AG35" s="15">
        <f t="shared" si="11"/>
        <v>0</v>
      </c>
      <c r="AH35" s="15">
        <f t="shared" si="11"/>
        <v>0</v>
      </c>
      <c r="AI35" s="15">
        <f t="shared" si="11"/>
        <v>0</v>
      </c>
      <c r="AJ35" s="15">
        <f t="shared" si="11"/>
        <v>0</v>
      </c>
      <c r="AK35" s="15">
        <f t="shared" si="11"/>
        <v>0</v>
      </c>
      <c r="AL35" s="15">
        <f t="shared" si="11"/>
        <v>0</v>
      </c>
      <c r="AM35" s="15">
        <f t="shared" si="11"/>
        <v>0</v>
      </c>
      <c r="AN35" s="15">
        <f t="shared" si="11"/>
        <v>0</v>
      </c>
      <c r="AO35" s="15">
        <f t="shared" si="11"/>
        <v>0</v>
      </c>
      <c r="AP35" s="15">
        <f t="shared" si="11"/>
        <v>0</v>
      </c>
      <c r="AQ35" s="15">
        <f t="shared" si="11"/>
        <v>0</v>
      </c>
      <c r="AR35" s="15">
        <f t="shared" si="11"/>
        <v>0</v>
      </c>
      <c r="AS35" s="15">
        <f t="shared" si="11"/>
        <v>0</v>
      </c>
      <c r="AT35" s="15">
        <f t="shared" si="11"/>
        <v>0</v>
      </c>
      <c r="AU35" s="15">
        <f t="shared" si="11"/>
        <v>0</v>
      </c>
      <c r="AV35" s="15">
        <f t="shared" si="11"/>
        <v>0</v>
      </c>
      <c r="AW35" s="15">
        <f t="shared" si="11"/>
        <v>0</v>
      </c>
      <c r="AX35" s="15">
        <f t="shared" si="11"/>
        <v>0</v>
      </c>
      <c r="AY35" s="15">
        <f t="shared" si="11"/>
        <v>0</v>
      </c>
      <c r="AZ35" s="15">
        <f t="shared" si="11"/>
        <v>0</v>
      </c>
      <c r="BA35" s="15">
        <f t="shared" si="11"/>
        <v>0</v>
      </c>
      <c r="BB35" s="15">
        <f t="shared" si="11"/>
        <v>0</v>
      </c>
      <c r="BC35" s="15">
        <f t="shared" si="11"/>
        <v>0</v>
      </c>
      <c r="BD35" s="15">
        <f t="shared" si="11"/>
        <v>0</v>
      </c>
      <c r="BE35" s="15">
        <f t="shared" si="11"/>
        <v>0</v>
      </c>
      <c r="BF35" s="15">
        <f t="shared" si="11"/>
        <v>0</v>
      </c>
      <c r="BG35" s="15">
        <f t="shared" si="11"/>
        <v>0</v>
      </c>
      <c r="BH35" s="15">
        <f t="shared" si="11"/>
        <v>0</v>
      </c>
      <c r="BI35" s="15">
        <f t="shared" si="11"/>
        <v>0</v>
      </c>
      <c r="BJ35" s="15">
        <f t="shared" si="11"/>
        <v>0</v>
      </c>
      <c r="BK35" s="15">
        <f t="shared" si="11"/>
        <v>0</v>
      </c>
      <c r="BL35" s="15">
        <f t="shared" si="11"/>
        <v>0</v>
      </c>
      <c r="BM35" s="15">
        <f t="shared" si="11"/>
        <v>0</v>
      </c>
      <c r="BN35" s="15">
        <f t="shared" si="11"/>
        <v>0</v>
      </c>
      <c r="BO35" s="15">
        <f t="shared" si="11"/>
        <v>0</v>
      </c>
      <c r="BP35" s="15">
        <f t="shared" si="11"/>
        <v>0</v>
      </c>
      <c r="BQ35" s="15">
        <f t="shared" ref="BQ35:CF35" si="12">BQ27+BQ28+BQ31+BQ29+BQ26</f>
        <v>0</v>
      </c>
      <c r="BR35" s="15">
        <f t="shared" si="12"/>
        <v>0</v>
      </c>
      <c r="BS35" s="15">
        <f t="shared" si="12"/>
        <v>0</v>
      </c>
      <c r="BT35" s="15">
        <f t="shared" si="12"/>
        <v>0</v>
      </c>
      <c r="BU35" s="15">
        <f t="shared" si="12"/>
        <v>0</v>
      </c>
      <c r="BV35" s="15">
        <f t="shared" si="12"/>
        <v>0</v>
      </c>
      <c r="BW35" s="15">
        <f t="shared" si="12"/>
        <v>0</v>
      </c>
      <c r="BX35" s="15">
        <f t="shared" si="12"/>
        <v>0</v>
      </c>
      <c r="BY35" s="15">
        <f t="shared" si="12"/>
        <v>0</v>
      </c>
      <c r="BZ35" s="15">
        <f t="shared" si="12"/>
        <v>0</v>
      </c>
      <c r="CA35" s="15">
        <f t="shared" si="12"/>
        <v>0</v>
      </c>
      <c r="CB35" s="15">
        <f t="shared" si="12"/>
        <v>0</v>
      </c>
      <c r="CC35" s="15">
        <f t="shared" si="12"/>
        <v>0</v>
      </c>
      <c r="CD35" s="15">
        <f t="shared" si="12"/>
        <v>0</v>
      </c>
      <c r="CE35" s="15">
        <f t="shared" si="12"/>
        <v>0</v>
      </c>
      <c r="CF35" s="15">
        <f t="shared" si="12"/>
        <v>0</v>
      </c>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row>
    <row r="37" spans="1:313" s="16" customFormat="1" x14ac:dyDescent="0.35">
      <c r="A37" s="18"/>
      <c r="B37" s="14" t="s">
        <v>32</v>
      </c>
      <c r="C37" s="21"/>
      <c r="D37" s="17" t="e">
        <f t="shared" ref="D37:AI37" si="13">D34/D20</f>
        <v>#DIV/0!</v>
      </c>
      <c r="E37" s="17" t="e">
        <f t="shared" si="13"/>
        <v>#DIV/0!</v>
      </c>
      <c r="F37" s="17" t="e">
        <f t="shared" si="13"/>
        <v>#DIV/0!</v>
      </c>
      <c r="G37" s="17" t="e">
        <f t="shared" si="13"/>
        <v>#DIV/0!</v>
      </c>
      <c r="H37" s="17" t="e">
        <f t="shared" si="13"/>
        <v>#DIV/0!</v>
      </c>
      <c r="I37" s="17" t="e">
        <f t="shared" si="13"/>
        <v>#DIV/0!</v>
      </c>
      <c r="J37" s="17" t="e">
        <f t="shared" si="13"/>
        <v>#DIV/0!</v>
      </c>
      <c r="K37" s="17" t="e">
        <f t="shared" si="13"/>
        <v>#DIV/0!</v>
      </c>
      <c r="L37" s="17" t="e">
        <f t="shared" si="13"/>
        <v>#DIV/0!</v>
      </c>
      <c r="M37" s="17" t="e">
        <f t="shared" si="13"/>
        <v>#DIV/0!</v>
      </c>
      <c r="N37" s="17" t="e">
        <f t="shared" si="13"/>
        <v>#DIV/0!</v>
      </c>
      <c r="O37" s="17" t="e">
        <f t="shared" si="13"/>
        <v>#DIV/0!</v>
      </c>
      <c r="P37" s="17" t="e">
        <f t="shared" si="13"/>
        <v>#DIV/0!</v>
      </c>
      <c r="Q37" s="17" t="e">
        <f t="shared" si="13"/>
        <v>#DIV/0!</v>
      </c>
      <c r="R37" s="17" t="e">
        <f t="shared" si="13"/>
        <v>#DIV/0!</v>
      </c>
      <c r="S37" s="17" t="e">
        <f t="shared" si="13"/>
        <v>#DIV/0!</v>
      </c>
      <c r="T37" s="17" t="e">
        <f t="shared" si="13"/>
        <v>#DIV/0!</v>
      </c>
      <c r="U37" s="17" t="e">
        <f t="shared" si="13"/>
        <v>#DIV/0!</v>
      </c>
      <c r="V37" s="17" t="e">
        <f t="shared" si="13"/>
        <v>#DIV/0!</v>
      </c>
      <c r="W37" s="17" t="e">
        <f t="shared" si="13"/>
        <v>#DIV/0!</v>
      </c>
      <c r="X37" s="17" t="e">
        <f t="shared" si="13"/>
        <v>#DIV/0!</v>
      </c>
      <c r="Y37" s="17" t="e">
        <f t="shared" si="13"/>
        <v>#DIV/0!</v>
      </c>
      <c r="Z37" s="17" t="e">
        <f t="shared" si="13"/>
        <v>#DIV/0!</v>
      </c>
      <c r="AA37" s="17" t="e">
        <f t="shared" si="13"/>
        <v>#DIV/0!</v>
      </c>
      <c r="AB37" s="17" t="e">
        <f t="shared" si="13"/>
        <v>#DIV/0!</v>
      </c>
      <c r="AC37" s="17" t="e">
        <f t="shared" si="13"/>
        <v>#DIV/0!</v>
      </c>
      <c r="AD37" s="17" t="e">
        <f t="shared" si="13"/>
        <v>#DIV/0!</v>
      </c>
      <c r="AE37" s="17" t="e">
        <f t="shared" si="13"/>
        <v>#DIV/0!</v>
      </c>
      <c r="AF37" s="17" t="e">
        <f t="shared" si="13"/>
        <v>#DIV/0!</v>
      </c>
      <c r="AG37" s="17" t="e">
        <f t="shared" si="13"/>
        <v>#DIV/0!</v>
      </c>
      <c r="AH37" s="17" t="e">
        <f t="shared" si="13"/>
        <v>#DIV/0!</v>
      </c>
      <c r="AI37" s="17" t="e">
        <f t="shared" si="13"/>
        <v>#DIV/0!</v>
      </c>
      <c r="AJ37" s="17" t="e">
        <f t="shared" ref="AJ37:BO37" si="14">AJ34/AJ20</f>
        <v>#DIV/0!</v>
      </c>
      <c r="AK37" s="17" t="e">
        <f t="shared" si="14"/>
        <v>#DIV/0!</v>
      </c>
      <c r="AL37" s="17" t="e">
        <f t="shared" si="14"/>
        <v>#DIV/0!</v>
      </c>
      <c r="AM37" s="17" t="e">
        <f t="shared" si="14"/>
        <v>#DIV/0!</v>
      </c>
      <c r="AN37" s="17" t="e">
        <f t="shared" si="14"/>
        <v>#DIV/0!</v>
      </c>
      <c r="AO37" s="17" t="e">
        <f t="shared" si="14"/>
        <v>#DIV/0!</v>
      </c>
      <c r="AP37" s="17" t="e">
        <f t="shared" si="14"/>
        <v>#DIV/0!</v>
      </c>
      <c r="AQ37" s="17" t="e">
        <f t="shared" si="14"/>
        <v>#DIV/0!</v>
      </c>
      <c r="AR37" s="17" t="e">
        <f t="shared" si="14"/>
        <v>#DIV/0!</v>
      </c>
      <c r="AS37" s="17" t="e">
        <f t="shared" si="14"/>
        <v>#DIV/0!</v>
      </c>
      <c r="AT37" s="17" t="e">
        <f t="shared" si="14"/>
        <v>#DIV/0!</v>
      </c>
      <c r="AU37" s="17" t="e">
        <f t="shared" si="14"/>
        <v>#DIV/0!</v>
      </c>
      <c r="AV37" s="17" t="e">
        <f t="shared" si="14"/>
        <v>#DIV/0!</v>
      </c>
      <c r="AW37" s="17" t="e">
        <f t="shared" si="14"/>
        <v>#DIV/0!</v>
      </c>
      <c r="AX37" s="17" t="e">
        <f t="shared" si="14"/>
        <v>#DIV/0!</v>
      </c>
      <c r="AY37" s="17" t="e">
        <f t="shared" si="14"/>
        <v>#DIV/0!</v>
      </c>
      <c r="AZ37" s="17" t="e">
        <f t="shared" si="14"/>
        <v>#DIV/0!</v>
      </c>
      <c r="BA37" s="17" t="e">
        <f t="shared" si="14"/>
        <v>#DIV/0!</v>
      </c>
      <c r="BB37" s="17" t="e">
        <f t="shared" si="14"/>
        <v>#DIV/0!</v>
      </c>
      <c r="BC37" s="17" t="e">
        <f t="shared" si="14"/>
        <v>#DIV/0!</v>
      </c>
      <c r="BD37" s="17" t="e">
        <f t="shared" si="14"/>
        <v>#DIV/0!</v>
      </c>
      <c r="BE37" s="17" t="e">
        <f t="shared" si="14"/>
        <v>#DIV/0!</v>
      </c>
      <c r="BF37" s="17" t="e">
        <f t="shared" si="14"/>
        <v>#DIV/0!</v>
      </c>
      <c r="BG37" s="17" t="e">
        <f t="shared" si="14"/>
        <v>#DIV/0!</v>
      </c>
      <c r="BH37" s="17" t="e">
        <f t="shared" si="14"/>
        <v>#DIV/0!</v>
      </c>
      <c r="BI37" s="17" t="e">
        <f t="shared" si="14"/>
        <v>#DIV/0!</v>
      </c>
      <c r="BJ37" s="17" t="e">
        <f t="shared" si="14"/>
        <v>#DIV/0!</v>
      </c>
      <c r="BK37" s="17" t="e">
        <f t="shared" si="14"/>
        <v>#DIV/0!</v>
      </c>
      <c r="BL37" s="17" t="e">
        <f t="shared" si="14"/>
        <v>#DIV/0!</v>
      </c>
      <c r="BM37" s="17" t="e">
        <f t="shared" si="14"/>
        <v>#DIV/0!</v>
      </c>
      <c r="BN37" s="17" t="e">
        <f t="shared" si="14"/>
        <v>#DIV/0!</v>
      </c>
      <c r="BO37" s="17" t="e">
        <f t="shared" si="14"/>
        <v>#DIV/0!</v>
      </c>
      <c r="BP37" s="17" t="e">
        <f t="shared" ref="BP37:CF37" si="15">BP34/BP20</f>
        <v>#DIV/0!</v>
      </c>
      <c r="BQ37" s="17" t="e">
        <f t="shared" si="15"/>
        <v>#DIV/0!</v>
      </c>
      <c r="BR37" s="17" t="e">
        <f t="shared" si="15"/>
        <v>#DIV/0!</v>
      </c>
      <c r="BS37" s="17" t="e">
        <f t="shared" si="15"/>
        <v>#DIV/0!</v>
      </c>
      <c r="BT37" s="17" t="e">
        <f t="shared" si="15"/>
        <v>#DIV/0!</v>
      </c>
      <c r="BU37" s="17" t="e">
        <f t="shared" si="15"/>
        <v>#DIV/0!</v>
      </c>
      <c r="BV37" s="17" t="e">
        <f t="shared" si="15"/>
        <v>#DIV/0!</v>
      </c>
      <c r="BW37" s="17" t="e">
        <f t="shared" si="15"/>
        <v>#DIV/0!</v>
      </c>
      <c r="BX37" s="17" t="e">
        <f t="shared" si="15"/>
        <v>#DIV/0!</v>
      </c>
      <c r="BY37" s="17" t="e">
        <f t="shared" si="15"/>
        <v>#DIV/0!</v>
      </c>
      <c r="BZ37" s="17" t="e">
        <f t="shared" si="15"/>
        <v>#DIV/0!</v>
      </c>
      <c r="CA37" s="17" t="e">
        <f t="shared" si="15"/>
        <v>#DIV/0!</v>
      </c>
      <c r="CB37" s="17" t="e">
        <f t="shared" si="15"/>
        <v>#DIV/0!</v>
      </c>
      <c r="CC37" s="17" t="e">
        <f t="shared" si="15"/>
        <v>#DIV/0!</v>
      </c>
      <c r="CD37" s="17" t="e">
        <f t="shared" si="15"/>
        <v>#DIV/0!</v>
      </c>
      <c r="CE37" s="17" t="e">
        <f t="shared" si="15"/>
        <v>#DIV/0!</v>
      </c>
      <c r="CF37" s="17" t="e">
        <f t="shared" si="15"/>
        <v>#DIV/0!</v>
      </c>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row>
    <row r="38" spans="1:313" s="16" customFormat="1" x14ac:dyDescent="0.35">
      <c r="A38" s="18"/>
      <c r="B38" s="14" t="s">
        <v>33</v>
      </c>
      <c r="C38" s="21"/>
      <c r="D38" s="17" t="e">
        <f t="shared" ref="D38:AI38" si="16">D35/D20</f>
        <v>#DIV/0!</v>
      </c>
      <c r="E38" s="17" t="e">
        <f t="shared" si="16"/>
        <v>#DIV/0!</v>
      </c>
      <c r="F38" s="17" t="e">
        <f t="shared" si="16"/>
        <v>#DIV/0!</v>
      </c>
      <c r="G38" s="17" t="e">
        <f t="shared" si="16"/>
        <v>#DIV/0!</v>
      </c>
      <c r="H38" s="17" t="e">
        <f t="shared" si="16"/>
        <v>#DIV/0!</v>
      </c>
      <c r="I38" s="17" t="e">
        <f t="shared" si="16"/>
        <v>#DIV/0!</v>
      </c>
      <c r="J38" s="17" t="e">
        <f t="shared" si="16"/>
        <v>#DIV/0!</v>
      </c>
      <c r="K38" s="17" t="e">
        <f t="shared" si="16"/>
        <v>#DIV/0!</v>
      </c>
      <c r="L38" s="17" t="e">
        <f t="shared" si="16"/>
        <v>#DIV/0!</v>
      </c>
      <c r="M38" s="17" t="e">
        <f t="shared" si="16"/>
        <v>#DIV/0!</v>
      </c>
      <c r="N38" s="17" t="e">
        <f t="shared" si="16"/>
        <v>#DIV/0!</v>
      </c>
      <c r="O38" s="17" t="e">
        <f t="shared" si="16"/>
        <v>#DIV/0!</v>
      </c>
      <c r="P38" s="17" t="e">
        <f t="shared" si="16"/>
        <v>#DIV/0!</v>
      </c>
      <c r="Q38" s="17" t="e">
        <f t="shared" si="16"/>
        <v>#DIV/0!</v>
      </c>
      <c r="R38" s="17" t="e">
        <f t="shared" si="16"/>
        <v>#DIV/0!</v>
      </c>
      <c r="S38" s="17" t="e">
        <f t="shared" si="16"/>
        <v>#DIV/0!</v>
      </c>
      <c r="T38" s="17" t="e">
        <f t="shared" si="16"/>
        <v>#DIV/0!</v>
      </c>
      <c r="U38" s="17" t="e">
        <f t="shared" si="16"/>
        <v>#DIV/0!</v>
      </c>
      <c r="V38" s="17" t="e">
        <f t="shared" si="16"/>
        <v>#DIV/0!</v>
      </c>
      <c r="W38" s="17" t="e">
        <f t="shared" si="16"/>
        <v>#DIV/0!</v>
      </c>
      <c r="X38" s="17" t="e">
        <f t="shared" si="16"/>
        <v>#DIV/0!</v>
      </c>
      <c r="Y38" s="17" t="e">
        <f t="shared" si="16"/>
        <v>#DIV/0!</v>
      </c>
      <c r="Z38" s="17" t="e">
        <f t="shared" si="16"/>
        <v>#DIV/0!</v>
      </c>
      <c r="AA38" s="17" t="e">
        <f t="shared" si="16"/>
        <v>#DIV/0!</v>
      </c>
      <c r="AB38" s="17" t="e">
        <f t="shared" si="16"/>
        <v>#DIV/0!</v>
      </c>
      <c r="AC38" s="17" t="e">
        <f t="shared" si="16"/>
        <v>#DIV/0!</v>
      </c>
      <c r="AD38" s="17" t="e">
        <f t="shared" si="16"/>
        <v>#DIV/0!</v>
      </c>
      <c r="AE38" s="17" t="e">
        <f t="shared" si="16"/>
        <v>#DIV/0!</v>
      </c>
      <c r="AF38" s="17" t="e">
        <f t="shared" si="16"/>
        <v>#DIV/0!</v>
      </c>
      <c r="AG38" s="17" t="e">
        <f t="shared" si="16"/>
        <v>#DIV/0!</v>
      </c>
      <c r="AH38" s="17" t="e">
        <f t="shared" si="16"/>
        <v>#DIV/0!</v>
      </c>
      <c r="AI38" s="17" t="e">
        <f t="shared" si="16"/>
        <v>#DIV/0!</v>
      </c>
      <c r="AJ38" s="17" t="e">
        <f t="shared" ref="AJ38:BO38" si="17">AJ35/AJ20</f>
        <v>#DIV/0!</v>
      </c>
      <c r="AK38" s="17" t="e">
        <f t="shared" si="17"/>
        <v>#DIV/0!</v>
      </c>
      <c r="AL38" s="17" t="e">
        <f t="shared" si="17"/>
        <v>#DIV/0!</v>
      </c>
      <c r="AM38" s="17" t="e">
        <f t="shared" si="17"/>
        <v>#DIV/0!</v>
      </c>
      <c r="AN38" s="17" t="e">
        <f t="shared" si="17"/>
        <v>#DIV/0!</v>
      </c>
      <c r="AO38" s="17" t="e">
        <f t="shared" si="17"/>
        <v>#DIV/0!</v>
      </c>
      <c r="AP38" s="17" t="e">
        <f t="shared" si="17"/>
        <v>#DIV/0!</v>
      </c>
      <c r="AQ38" s="17" t="e">
        <f t="shared" si="17"/>
        <v>#DIV/0!</v>
      </c>
      <c r="AR38" s="17" t="e">
        <f t="shared" si="17"/>
        <v>#DIV/0!</v>
      </c>
      <c r="AS38" s="17" t="e">
        <f t="shared" si="17"/>
        <v>#DIV/0!</v>
      </c>
      <c r="AT38" s="17" t="e">
        <f t="shared" si="17"/>
        <v>#DIV/0!</v>
      </c>
      <c r="AU38" s="17" t="e">
        <f t="shared" si="17"/>
        <v>#DIV/0!</v>
      </c>
      <c r="AV38" s="17" t="e">
        <f t="shared" si="17"/>
        <v>#DIV/0!</v>
      </c>
      <c r="AW38" s="17" t="e">
        <f t="shared" si="17"/>
        <v>#DIV/0!</v>
      </c>
      <c r="AX38" s="17" t="e">
        <f t="shared" si="17"/>
        <v>#DIV/0!</v>
      </c>
      <c r="AY38" s="17" t="e">
        <f t="shared" si="17"/>
        <v>#DIV/0!</v>
      </c>
      <c r="AZ38" s="17" t="e">
        <f t="shared" si="17"/>
        <v>#DIV/0!</v>
      </c>
      <c r="BA38" s="17" t="e">
        <f t="shared" si="17"/>
        <v>#DIV/0!</v>
      </c>
      <c r="BB38" s="17" t="e">
        <f t="shared" si="17"/>
        <v>#DIV/0!</v>
      </c>
      <c r="BC38" s="17" t="e">
        <f t="shared" si="17"/>
        <v>#DIV/0!</v>
      </c>
      <c r="BD38" s="17" t="e">
        <f t="shared" si="17"/>
        <v>#DIV/0!</v>
      </c>
      <c r="BE38" s="17" t="e">
        <f t="shared" si="17"/>
        <v>#DIV/0!</v>
      </c>
      <c r="BF38" s="17" t="e">
        <f t="shared" si="17"/>
        <v>#DIV/0!</v>
      </c>
      <c r="BG38" s="17" t="e">
        <f t="shared" si="17"/>
        <v>#DIV/0!</v>
      </c>
      <c r="BH38" s="17" t="e">
        <f t="shared" si="17"/>
        <v>#DIV/0!</v>
      </c>
      <c r="BI38" s="17" t="e">
        <f t="shared" si="17"/>
        <v>#DIV/0!</v>
      </c>
      <c r="BJ38" s="17" t="e">
        <f t="shared" si="17"/>
        <v>#DIV/0!</v>
      </c>
      <c r="BK38" s="17" t="e">
        <f t="shared" si="17"/>
        <v>#DIV/0!</v>
      </c>
      <c r="BL38" s="17" t="e">
        <f t="shared" si="17"/>
        <v>#DIV/0!</v>
      </c>
      <c r="BM38" s="17" t="e">
        <f t="shared" si="17"/>
        <v>#DIV/0!</v>
      </c>
      <c r="BN38" s="17" t="e">
        <f t="shared" si="17"/>
        <v>#DIV/0!</v>
      </c>
      <c r="BO38" s="17" t="e">
        <f t="shared" si="17"/>
        <v>#DIV/0!</v>
      </c>
      <c r="BP38" s="17" t="e">
        <f t="shared" ref="BP38:CF38" si="18">BP35/BP20</f>
        <v>#DIV/0!</v>
      </c>
      <c r="BQ38" s="17" t="e">
        <f t="shared" si="18"/>
        <v>#DIV/0!</v>
      </c>
      <c r="BR38" s="17" t="e">
        <f t="shared" si="18"/>
        <v>#DIV/0!</v>
      </c>
      <c r="BS38" s="17" t="e">
        <f t="shared" si="18"/>
        <v>#DIV/0!</v>
      </c>
      <c r="BT38" s="17" t="e">
        <f t="shared" si="18"/>
        <v>#DIV/0!</v>
      </c>
      <c r="BU38" s="17" t="e">
        <f t="shared" si="18"/>
        <v>#DIV/0!</v>
      </c>
      <c r="BV38" s="17" t="e">
        <f t="shared" si="18"/>
        <v>#DIV/0!</v>
      </c>
      <c r="BW38" s="17" t="e">
        <f t="shared" si="18"/>
        <v>#DIV/0!</v>
      </c>
      <c r="BX38" s="17" t="e">
        <f t="shared" si="18"/>
        <v>#DIV/0!</v>
      </c>
      <c r="BY38" s="17" t="e">
        <f t="shared" si="18"/>
        <v>#DIV/0!</v>
      </c>
      <c r="BZ38" s="17" t="e">
        <f t="shared" si="18"/>
        <v>#DIV/0!</v>
      </c>
      <c r="CA38" s="17" t="e">
        <f t="shared" si="18"/>
        <v>#DIV/0!</v>
      </c>
      <c r="CB38" s="17" t="e">
        <f t="shared" si="18"/>
        <v>#DIV/0!</v>
      </c>
      <c r="CC38" s="17" t="e">
        <f t="shared" si="18"/>
        <v>#DIV/0!</v>
      </c>
      <c r="CD38" s="17" t="e">
        <f t="shared" si="18"/>
        <v>#DIV/0!</v>
      </c>
      <c r="CE38" s="17" t="e">
        <f t="shared" si="18"/>
        <v>#DIV/0!</v>
      </c>
      <c r="CF38" s="17" t="e">
        <f t="shared" si="18"/>
        <v>#DIV/0!</v>
      </c>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row>
  </sheetData>
  <mergeCells count="1">
    <mergeCell ref="B1:B2"/>
  </mergeCell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C8664-99A1-4AC6-B460-E4F4BF780B58}">
  <dimension ref="A1:LA38"/>
  <sheetViews>
    <sheetView showGridLines="0" zoomScaleNormal="100" workbookViewId="0">
      <pane xSplit="2" ySplit="2" topLeftCell="C18" activePane="bottomRight" state="frozen"/>
      <selection pane="topRight" activeCell="B1" sqref="B1"/>
      <selection pane="bottomLeft" activeCell="A2" sqref="A2"/>
      <selection pane="bottomRight" activeCell="E21" sqref="E21"/>
    </sheetView>
  </sheetViews>
  <sheetFormatPr baseColWidth="10" defaultRowHeight="14.5" outlineLevelRow="1" x14ac:dyDescent="0.35"/>
  <cols>
    <col min="1" max="1" width="1.08984375" style="18" customWidth="1"/>
    <col min="2" max="2" width="27.81640625" customWidth="1"/>
    <col min="3" max="3" width="1.36328125" style="18" customWidth="1"/>
    <col min="4" max="4" width="9.54296875" bestFit="1" customWidth="1"/>
    <col min="5" max="5" width="10.54296875" bestFit="1" customWidth="1"/>
    <col min="6" max="9" width="9.54296875" bestFit="1" customWidth="1"/>
    <col min="10" max="10" width="11.1796875" bestFit="1" customWidth="1"/>
    <col min="11" max="13" width="9.54296875" bestFit="1" customWidth="1"/>
    <col min="14" max="14" width="10.54296875" bestFit="1" customWidth="1"/>
    <col min="15" max="15" width="9.54296875" bestFit="1" customWidth="1"/>
    <col min="16" max="16" width="10.54296875" bestFit="1" customWidth="1"/>
    <col min="17" max="17" width="11" bestFit="1" customWidth="1"/>
    <col min="18" max="20" width="10.54296875" bestFit="1" customWidth="1"/>
    <col min="21" max="21" width="11" bestFit="1" customWidth="1"/>
    <col min="22" max="33" width="10.54296875" bestFit="1" customWidth="1"/>
    <col min="34" max="34" width="11.1796875" bestFit="1" customWidth="1"/>
    <col min="35" max="38" width="10.54296875" bestFit="1" customWidth="1"/>
    <col min="39" max="39" width="11.08984375" bestFit="1" customWidth="1"/>
    <col min="40" max="53" width="10.54296875" bestFit="1" customWidth="1"/>
    <col min="54" max="54" width="10.54296875" customWidth="1"/>
    <col min="55" max="84" width="10.54296875" bestFit="1" customWidth="1"/>
    <col min="85" max="313" width="10.90625" style="18"/>
  </cols>
  <sheetData>
    <row r="1" spans="1:313" ht="23" customHeight="1" x14ac:dyDescent="0.35"/>
    <row r="2" spans="1:313" x14ac:dyDescent="0.35">
      <c r="D2" s="1">
        <v>2020</v>
      </c>
      <c r="E2" s="1">
        <v>2021</v>
      </c>
      <c r="F2" s="1">
        <v>2022</v>
      </c>
      <c r="G2" s="1">
        <v>2023</v>
      </c>
      <c r="H2" s="1">
        <v>2024</v>
      </c>
      <c r="I2" s="1">
        <v>2025</v>
      </c>
      <c r="J2" s="1">
        <v>2026</v>
      </c>
      <c r="K2" s="1">
        <v>2027</v>
      </c>
      <c r="L2" s="1">
        <v>2028</v>
      </c>
      <c r="M2" s="1">
        <v>2029</v>
      </c>
      <c r="N2" s="1">
        <v>2030</v>
      </c>
      <c r="O2" s="1">
        <v>2031</v>
      </c>
      <c r="P2" s="1">
        <v>2032</v>
      </c>
      <c r="Q2" s="1">
        <v>2033</v>
      </c>
      <c r="R2" s="1">
        <v>2034</v>
      </c>
      <c r="S2" s="1">
        <v>2035</v>
      </c>
      <c r="T2" s="1">
        <v>2036</v>
      </c>
      <c r="U2" s="1">
        <v>2037</v>
      </c>
      <c r="V2" s="1">
        <v>2038</v>
      </c>
      <c r="W2" s="1">
        <v>2039</v>
      </c>
      <c r="X2" s="1">
        <v>2040</v>
      </c>
      <c r="Y2" s="1">
        <v>2041</v>
      </c>
      <c r="Z2" s="1">
        <v>2042</v>
      </c>
      <c r="AA2" s="1">
        <v>2043</v>
      </c>
      <c r="AB2" s="1">
        <v>2044</v>
      </c>
      <c r="AC2" s="1">
        <v>2045</v>
      </c>
      <c r="AD2" s="1">
        <v>2046</v>
      </c>
      <c r="AE2" s="1">
        <v>2047</v>
      </c>
      <c r="AF2" s="1">
        <v>2048</v>
      </c>
      <c r="AG2" s="1">
        <v>2049</v>
      </c>
      <c r="AH2" s="1">
        <v>2050</v>
      </c>
      <c r="AI2" s="1">
        <v>2051</v>
      </c>
      <c r="AJ2" s="1">
        <v>2052</v>
      </c>
      <c r="AK2" s="1">
        <v>2053</v>
      </c>
      <c r="AL2" s="1">
        <v>2054</v>
      </c>
      <c r="AM2" s="1">
        <v>2055</v>
      </c>
      <c r="AN2" s="1">
        <v>2056</v>
      </c>
      <c r="AO2" s="1">
        <v>2057</v>
      </c>
      <c r="AP2" s="1">
        <v>2058</v>
      </c>
      <c r="AQ2" s="1">
        <v>2059</v>
      </c>
      <c r="AR2" s="1">
        <v>2060</v>
      </c>
      <c r="AS2" s="1">
        <v>2061</v>
      </c>
      <c r="AT2" s="1">
        <v>2062</v>
      </c>
      <c r="AU2" s="1">
        <v>2063</v>
      </c>
      <c r="AV2" s="1">
        <v>2064</v>
      </c>
      <c r="AW2" s="1">
        <v>2065</v>
      </c>
      <c r="AX2" s="1">
        <v>2066</v>
      </c>
      <c r="AY2" s="1">
        <v>2067</v>
      </c>
      <c r="AZ2" s="1">
        <v>2068</v>
      </c>
      <c r="BA2" s="1">
        <v>2069</v>
      </c>
      <c r="BB2" s="1">
        <v>2070</v>
      </c>
      <c r="BC2" s="1">
        <v>2071</v>
      </c>
      <c r="BD2" s="1">
        <v>2072</v>
      </c>
      <c r="BE2" s="1">
        <v>2073</v>
      </c>
      <c r="BF2" s="1">
        <v>2074</v>
      </c>
      <c r="BG2" s="1">
        <v>2075</v>
      </c>
      <c r="BH2" s="1">
        <v>2076</v>
      </c>
      <c r="BI2" s="1">
        <v>2077</v>
      </c>
      <c r="BJ2" s="1">
        <v>2078</v>
      </c>
      <c r="BK2" s="1">
        <v>2079</v>
      </c>
      <c r="BL2" s="1">
        <v>2080</v>
      </c>
      <c r="BM2" s="1">
        <v>2081</v>
      </c>
      <c r="BN2" s="1">
        <v>2082</v>
      </c>
      <c r="BO2" s="1">
        <v>2083</v>
      </c>
      <c r="BP2" s="1">
        <v>2084</v>
      </c>
      <c r="BQ2" s="1">
        <v>2085</v>
      </c>
      <c r="BR2" s="1">
        <v>2086</v>
      </c>
      <c r="BS2" s="1">
        <v>2087</v>
      </c>
      <c r="BT2" s="1">
        <v>2088</v>
      </c>
      <c r="BU2" s="1">
        <v>2089</v>
      </c>
      <c r="BV2" s="1">
        <v>2090</v>
      </c>
      <c r="BW2" s="1">
        <v>2091</v>
      </c>
      <c r="BX2" s="1">
        <v>2092</v>
      </c>
      <c r="BY2" s="1">
        <v>2093</v>
      </c>
      <c r="BZ2" s="1">
        <v>2094</v>
      </c>
      <c r="CA2" s="1">
        <v>2095</v>
      </c>
      <c r="CB2" s="1">
        <v>2096</v>
      </c>
      <c r="CC2" s="1">
        <v>2097</v>
      </c>
      <c r="CD2" s="1">
        <v>2098</v>
      </c>
      <c r="CE2" s="1">
        <v>2099</v>
      </c>
      <c r="CF2" s="1">
        <v>2100</v>
      </c>
    </row>
    <row r="3" spans="1:313" ht="6.5" customHeight="1" x14ac:dyDescent="0.35">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313" s="12" customFormat="1" ht="88.5" customHeight="1" x14ac:dyDescent="0.35">
      <c r="A4" s="22"/>
      <c r="B4" s="11" t="s">
        <v>26</v>
      </c>
      <c r="C4" s="19"/>
      <c r="D4" s="24"/>
      <c r="E4" s="25" t="s">
        <v>29</v>
      </c>
      <c r="F4" s="25" t="s">
        <v>28</v>
      </c>
      <c r="G4" s="24"/>
      <c r="H4" s="24"/>
      <c r="I4" s="24"/>
      <c r="J4" s="25" t="s">
        <v>27</v>
      </c>
      <c r="K4" s="24"/>
      <c r="L4" s="24"/>
      <c r="M4" s="24"/>
      <c r="N4" s="25" t="s">
        <v>35</v>
      </c>
      <c r="O4" s="24"/>
      <c r="P4" s="24"/>
      <c r="Q4" s="25" t="s">
        <v>22</v>
      </c>
      <c r="R4" s="24"/>
      <c r="S4" s="24"/>
      <c r="T4" s="24"/>
      <c r="U4" s="25" t="s">
        <v>34</v>
      </c>
      <c r="V4" s="24"/>
      <c r="W4" s="24"/>
      <c r="X4" s="24"/>
      <c r="Y4" s="24"/>
      <c r="Z4" s="24"/>
      <c r="AA4" s="24"/>
      <c r="AB4" s="24"/>
      <c r="AC4" s="24"/>
      <c r="AD4" s="24"/>
      <c r="AE4" s="24"/>
      <c r="AF4" s="24"/>
      <c r="AG4" s="24"/>
      <c r="AH4" s="25" t="s">
        <v>24</v>
      </c>
      <c r="AI4" s="24"/>
      <c r="AJ4" s="24"/>
      <c r="AK4" s="24"/>
      <c r="AL4" s="24"/>
      <c r="AM4" s="25" t="s">
        <v>38</v>
      </c>
      <c r="AN4" s="24"/>
      <c r="AO4" s="24"/>
      <c r="AP4" s="24"/>
      <c r="AQ4" s="24"/>
      <c r="AR4" s="24"/>
      <c r="AS4" s="24"/>
      <c r="AT4" s="24"/>
      <c r="AU4" s="24"/>
      <c r="AV4" s="24"/>
      <c r="AW4" s="24"/>
      <c r="AX4" s="24"/>
      <c r="AY4" s="24"/>
      <c r="AZ4" s="24"/>
      <c r="BA4" s="24"/>
      <c r="BB4" s="25" t="s">
        <v>36</v>
      </c>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6"/>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row>
    <row r="5" spans="1:313" s="3" customFormat="1" x14ac:dyDescent="0.35">
      <c r="A5" s="21"/>
      <c r="B5" s="2" t="s">
        <v>0</v>
      </c>
      <c r="C5" s="20"/>
      <c r="D5" s="2">
        <f>SUM(D6:D11)</f>
        <v>22075</v>
      </c>
      <c r="E5" s="2">
        <f t="shared" ref="E5:BP5" si="0">SUM(E6:E11)</f>
        <v>22848.87125</v>
      </c>
      <c r="F5" s="2">
        <f t="shared" si="0"/>
        <v>33605.580121250001</v>
      </c>
      <c r="G5" s="2">
        <f t="shared" si="0"/>
        <v>24660.158333250994</v>
      </c>
      <c r="H5" s="2">
        <f t="shared" si="0"/>
        <v>25541.366132798037</v>
      </c>
      <c r="I5" s="2">
        <f t="shared" si="0"/>
        <v>26460.254258991921</v>
      </c>
      <c r="J5" s="2">
        <f t="shared" si="0"/>
        <v>14511.238282738928</v>
      </c>
      <c r="K5" s="2">
        <f t="shared" si="0"/>
        <v>28308.402149993417</v>
      </c>
      <c r="L5" s="2">
        <f t="shared" si="0"/>
        <v>29347.840385748128</v>
      </c>
      <c r="M5" s="2">
        <f t="shared" si="0"/>
        <v>30431.69242560877</v>
      </c>
      <c r="N5" s="2">
        <f t="shared" si="0"/>
        <v>31561.827150434801</v>
      </c>
      <c r="O5" s="2">
        <f t="shared" si="0"/>
        <v>32611.788508615704</v>
      </c>
      <c r="P5" s="2">
        <f t="shared" si="0"/>
        <v>33837.650651028453</v>
      </c>
      <c r="Q5" s="2">
        <f t="shared" si="0"/>
        <v>26904.994459952628</v>
      </c>
      <c r="R5" s="2">
        <f>SUM(R6:R11)</f>
        <v>36272.969795055498</v>
      </c>
      <c r="S5" s="2">
        <f t="shared" si="0"/>
        <v>37658.607642413182</v>
      </c>
      <c r="T5" s="2">
        <f t="shared" si="0"/>
        <v>39103.280540650172</v>
      </c>
      <c r="U5" s="2">
        <f t="shared" si="0"/>
        <v>40609.444531443689</v>
      </c>
      <c r="V5" s="2">
        <f t="shared" si="0"/>
        <v>42115.45334322784</v>
      </c>
      <c r="W5" s="2">
        <f t="shared" si="0"/>
        <v>43750.985386750915</v>
      </c>
      <c r="X5" s="2">
        <f t="shared" si="0"/>
        <v>45455.948321554482</v>
      </c>
      <c r="Y5" s="2">
        <f t="shared" si="0"/>
        <v>47233.211306927762</v>
      </c>
      <c r="Z5" s="2">
        <f t="shared" si="0"/>
        <v>49085.75699371723</v>
      </c>
      <c r="AA5" s="2">
        <f t="shared" si="0"/>
        <v>51016.685853023424</v>
      </c>
      <c r="AB5" s="2">
        <f t="shared" si="0"/>
        <v>53029.220665664805</v>
      </c>
      <c r="AC5" s="2">
        <f t="shared" si="0"/>
        <v>55126.711178269557</v>
      </c>
      <c r="AD5" s="2">
        <f t="shared" si="0"/>
        <v>57312.638932066824</v>
      </c>
      <c r="AE5" s="2">
        <f t="shared" si="0"/>
        <v>59590.622270667576</v>
      </c>
      <c r="AF5" s="2">
        <f t="shared" si="0"/>
        <v>61964.421533351306</v>
      </c>
      <c r="AG5" s="2">
        <f t="shared" si="0"/>
        <v>64437.944440609375</v>
      </c>
      <c r="AH5" s="2">
        <f t="shared" si="0"/>
        <v>52279.404815965783</v>
      </c>
      <c r="AI5" s="2">
        <f t="shared" si="0"/>
        <v>54133.614066082926</v>
      </c>
      <c r="AJ5" s="2">
        <f t="shared" si="0"/>
        <v>56064.374307292303</v>
      </c>
      <c r="AK5" s="2">
        <f t="shared" si="0"/>
        <v>58074.842024580954</v>
      </c>
      <c r="AL5" s="2">
        <f t="shared" si="0"/>
        <v>60168.299104069607</v>
      </c>
      <c r="AM5" s="2">
        <f t="shared" si="0"/>
        <v>42843.467076560482</v>
      </c>
      <c r="AN5" s="2">
        <f t="shared" si="0"/>
        <v>44014.379112982366</v>
      </c>
      <c r="AO5" s="2">
        <f t="shared" si="0"/>
        <v>45232.745715594669</v>
      </c>
      <c r="AP5" s="2">
        <f t="shared" si="0"/>
        <v>46500.636406498801</v>
      </c>
      <c r="AQ5" s="2">
        <f t="shared" si="0"/>
        <v>47820.207287326259</v>
      </c>
      <c r="AR5" s="2">
        <f t="shared" si="0"/>
        <v>49193.704480291184</v>
      </c>
      <c r="AS5" s="2">
        <f t="shared" si="0"/>
        <v>50035.562979335715</v>
      </c>
      <c r="AT5" s="2">
        <f t="shared" si="0"/>
        <v>50891.208602013532</v>
      </c>
      <c r="AU5" s="2">
        <f t="shared" si="0"/>
        <v>51760.851437860612</v>
      </c>
      <c r="AV5" s="2">
        <f t="shared" si="0"/>
        <v>52644.704359862742</v>
      </c>
      <c r="AW5" s="2">
        <f t="shared" si="0"/>
        <v>53542.983049304166</v>
      </c>
      <c r="AX5" s="2">
        <f t="shared" si="0"/>
        <v>54455.906020437164</v>
      </c>
      <c r="AY5" s="2">
        <f t="shared" si="0"/>
        <v>55383.694644954208</v>
      </c>
      <c r="AZ5" s="2">
        <f t="shared" si="0"/>
        <v>56326.573176243102</v>
      </c>
      <c r="BA5" s="2">
        <f t="shared" si="0"/>
        <v>57284.76877340518</v>
      </c>
      <c r="BB5" s="2">
        <f t="shared" si="0"/>
        <v>58258.511525015711</v>
      </c>
      <c r="BC5" s="2">
        <f t="shared" si="0"/>
        <v>59242.694487760695</v>
      </c>
      <c r="BD5" s="2">
        <f t="shared" si="0"/>
        <v>60242.672588775975</v>
      </c>
      <c r="BE5" s="2">
        <f t="shared" si="0"/>
        <v>61258.677977706953</v>
      </c>
      <c r="BF5" s="2">
        <f t="shared" si="0"/>
        <v>62290.94563601823</v>
      </c>
      <c r="BG5" s="2">
        <f t="shared" si="0"/>
        <v>63339.713394210812</v>
      </c>
      <c r="BH5" s="2">
        <f t="shared" si="0"/>
        <v>64405.221948517086</v>
      </c>
      <c r="BI5" s="2">
        <f t="shared" si="0"/>
        <v>65487.71487704364</v>
      </c>
      <c r="BJ5" s="2">
        <f t="shared" si="0"/>
        <v>66587.438655331105</v>
      </c>
      <c r="BK5" s="2">
        <f t="shared" si="0"/>
        <v>67704.642671299167</v>
      </c>
      <c r="BL5" s="2">
        <f t="shared" si="0"/>
        <v>68839.579239543644</v>
      </c>
      <c r="BM5" s="2">
        <f t="shared" si="0"/>
        <v>69992.503614951536</v>
      </c>
      <c r="BN5" s="2">
        <f t="shared" si="0"/>
        <v>71163.674005598747</v>
      </c>
      <c r="BO5" s="2">
        <f t="shared" si="0"/>
        <v>72353.351584893928</v>
      </c>
      <c r="BP5" s="2">
        <f t="shared" si="0"/>
        <v>73561.800502930681</v>
      </c>
      <c r="BQ5" s="2">
        <f t="shared" ref="BQ5:CF5" si="1">SUM(BQ6:BQ11)</f>
        <v>74789.287897009126</v>
      </c>
      <c r="BR5" s="2">
        <f t="shared" si="1"/>
        <v>76036.08390128646</v>
      </c>
      <c r="BS5" s="2">
        <f t="shared" si="1"/>
        <v>77302.461655514722</v>
      </c>
      <c r="BT5" s="2">
        <f t="shared" si="1"/>
        <v>78588.697312822813</v>
      </c>
      <c r="BU5" s="2">
        <f t="shared" si="1"/>
        <v>79895.070046498193</v>
      </c>
      <c r="BV5" s="2">
        <f t="shared" si="1"/>
        <v>81221.862055722173</v>
      </c>
      <c r="BW5" s="2">
        <f t="shared" si="1"/>
        <v>82569.358570211276</v>
      </c>
      <c r="BX5" s="2">
        <f t="shared" si="1"/>
        <v>83937.84785371575</v>
      </c>
      <c r="BY5" s="2">
        <f t="shared" si="1"/>
        <v>85327.621206324286</v>
      </c>
      <c r="BZ5" s="2">
        <f t="shared" si="1"/>
        <v>86738.97296552264</v>
      </c>
      <c r="CA5" s="2">
        <f t="shared" si="1"/>
        <v>88172.200505952322</v>
      </c>
      <c r="CB5" s="2">
        <f t="shared" si="1"/>
        <v>89627.604237813037</v>
      </c>
      <c r="CC5" s="2">
        <f t="shared" si="1"/>
        <v>91105.487603851754</v>
      </c>
      <c r="CD5" s="2">
        <f t="shared" si="1"/>
        <v>92606.15707487856</v>
      </c>
      <c r="CE5" s="2">
        <f t="shared" si="1"/>
        <v>94129.922143747972</v>
      </c>
      <c r="CF5" s="2">
        <f t="shared" si="1"/>
        <v>95677.095317742307</v>
      </c>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row>
    <row r="6" spans="1:313" s="4" customFormat="1" outlineLevel="1" x14ac:dyDescent="0.35">
      <c r="A6" s="21"/>
      <c r="B6" s="4" t="s">
        <v>37</v>
      </c>
      <c r="C6" s="21"/>
      <c r="D6" s="4">
        <v>21000</v>
      </c>
      <c r="E6" s="4">
        <f>D6*1.035</f>
        <v>21735</v>
      </c>
      <c r="F6" s="4">
        <f t="shared" ref="F6:AR6" si="2">E6*1.035</f>
        <v>22495.724999999999</v>
      </c>
      <c r="G6" s="4">
        <f t="shared" si="2"/>
        <v>23283.075374999997</v>
      </c>
      <c r="H6" s="4">
        <f t="shared" si="2"/>
        <v>24097.983013124995</v>
      </c>
      <c r="I6" s="4">
        <f t="shared" si="2"/>
        <v>24941.412418584368</v>
      </c>
      <c r="J6" s="4">
        <f>I6*1.035/2</f>
        <v>12907.18092661741</v>
      </c>
      <c r="K6" s="4">
        <v>26718</v>
      </c>
      <c r="L6" s="4">
        <f t="shared" si="2"/>
        <v>27653.129999999997</v>
      </c>
      <c r="M6" s="4">
        <f t="shared" si="2"/>
        <v>28620.989549999995</v>
      </c>
      <c r="N6" s="4">
        <f t="shared" si="2"/>
        <v>29622.724184249993</v>
      </c>
      <c r="O6" s="4">
        <f t="shared" si="2"/>
        <v>30659.519530698741</v>
      </c>
      <c r="P6" s="4">
        <f t="shared" si="2"/>
        <v>31732.602714273195</v>
      </c>
      <c r="Q6" s="4">
        <f>P6*1.035*0.75</f>
        <v>24632.432856954565</v>
      </c>
      <c r="R6" s="4">
        <v>33993</v>
      </c>
      <c r="S6" s="4">
        <f t="shared" si="2"/>
        <v>35182.754999999997</v>
      </c>
      <c r="T6" s="4">
        <f t="shared" si="2"/>
        <v>36414.151424999996</v>
      </c>
      <c r="U6" s="4">
        <f t="shared" si="2"/>
        <v>37688.64672487499</v>
      </c>
      <c r="V6" s="4">
        <f t="shared" si="2"/>
        <v>39007.749360245609</v>
      </c>
      <c r="W6" s="4">
        <f t="shared" si="2"/>
        <v>40373.020587854204</v>
      </c>
      <c r="X6" s="4">
        <f t="shared" si="2"/>
        <v>41786.076308429096</v>
      </c>
      <c r="Y6" s="4">
        <f t="shared" si="2"/>
        <v>43248.588979224114</v>
      </c>
      <c r="Z6" s="4">
        <f t="shared" si="2"/>
        <v>44762.289593496957</v>
      </c>
      <c r="AA6" s="4">
        <f t="shared" si="2"/>
        <v>46328.969729269345</v>
      </c>
      <c r="AB6" s="4">
        <f t="shared" si="2"/>
        <v>47950.483669793772</v>
      </c>
      <c r="AC6" s="4">
        <f t="shared" si="2"/>
        <v>49628.750598236547</v>
      </c>
      <c r="AD6" s="4">
        <f t="shared" si="2"/>
        <v>51365.756869174824</v>
      </c>
      <c r="AE6" s="4">
        <f t="shared" si="2"/>
        <v>53163.55835959594</v>
      </c>
      <c r="AF6" s="4">
        <f t="shared" si="2"/>
        <v>55024.282902181796</v>
      </c>
      <c r="AG6" s="4">
        <f t="shared" si="2"/>
        <v>56950.132803758155</v>
      </c>
      <c r="AH6" s="4">
        <f>AG6*1.035*0.75</f>
        <v>44207.540588917262</v>
      </c>
      <c r="AI6" s="4">
        <f t="shared" si="2"/>
        <v>45754.804509529364</v>
      </c>
      <c r="AJ6" s="4">
        <f t="shared" si="2"/>
        <v>47356.22266736289</v>
      </c>
      <c r="AK6" s="4">
        <f t="shared" si="2"/>
        <v>49013.690460720587</v>
      </c>
      <c r="AL6" s="4">
        <f t="shared" si="2"/>
        <v>50729.169626845804</v>
      </c>
      <c r="AM6" s="4">
        <v>33000</v>
      </c>
      <c r="AN6" s="4">
        <f t="shared" si="2"/>
        <v>34155</v>
      </c>
      <c r="AO6" s="4">
        <f t="shared" si="2"/>
        <v>35350.424999999996</v>
      </c>
      <c r="AP6" s="4">
        <f t="shared" si="2"/>
        <v>36587.689874999989</v>
      </c>
      <c r="AQ6" s="4">
        <f t="shared" si="2"/>
        <v>37868.259020624988</v>
      </c>
      <c r="AR6" s="4">
        <f t="shared" si="2"/>
        <v>39193.648086346861</v>
      </c>
      <c r="AS6" s="4">
        <f>AR6*1.02</f>
        <v>39977.521048073795</v>
      </c>
      <c r="AT6" s="4">
        <f t="shared" ref="AT6:CF6" si="3">AS6*1.02</f>
        <v>40777.071469035269</v>
      </c>
      <c r="AU6" s="4">
        <f t="shared" si="3"/>
        <v>41592.612898415973</v>
      </c>
      <c r="AV6" s="4">
        <f t="shared" si="3"/>
        <v>42424.465156384293</v>
      </c>
      <c r="AW6" s="4">
        <f t="shared" si="3"/>
        <v>43272.954459511981</v>
      </c>
      <c r="AX6" s="4">
        <f t="shared" si="3"/>
        <v>44138.413548702221</v>
      </c>
      <c r="AY6" s="4">
        <f t="shared" si="3"/>
        <v>45021.181819676269</v>
      </c>
      <c r="AZ6" s="4">
        <f t="shared" si="3"/>
        <v>45921.605456069796</v>
      </c>
      <c r="BA6" s="4">
        <f t="shared" si="3"/>
        <v>46840.037565191189</v>
      </c>
      <c r="BB6" s="4">
        <f t="shared" si="3"/>
        <v>47776.838316495014</v>
      </c>
      <c r="BC6" s="4">
        <f t="shared" si="3"/>
        <v>48732.375082824918</v>
      </c>
      <c r="BD6" s="4">
        <f t="shared" si="3"/>
        <v>49707.022584481419</v>
      </c>
      <c r="BE6" s="4">
        <f t="shared" si="3"/>
        <v>50701.163036171049</v>
      </c>
      <c r="BF6" s="4">
        <f t="shared" si="3"/>
        <v>51715.18629689447</v>
      </c>
      <c r="BG6" s="4">
        <f t="shared" si="3"/>
        <v>52749.49002283236</v>
      </c>
      <c r="BH6" s="4">
        <f t="shared" si="3"/>
        <v>53804.47982328901</v>
      </c>
      <c r="BI6" s="4">
        <f t="shared" si="3"/>
        <v>54880.569419754793</v>
      </c>
      <c r="BJ6" s="4">
        <f t="shared" si="3"/>
        <v>55978.180808149889</v>
      </c>
      <c r="BK6" s="4">
        <f t="shared" si="3"/>
        <v>57097.744424312885</v>
      </c>
      <c r="BL6" s="4">
        <f t="shared" si="3"/>
        <v>58239.699312799145</v>
      </c>
      <c r="BM6" s="4">
        <f t="shared" si="3"/>
        <v>59404.493299055132</v>
      </c>
      <c r="BN6" s="4">
        <f t="shared" si="3"/>
        <v>60592.583165036238</v>
      </c>
      <c r="BO6" s="4">
        <f t="shared" si="3"/>
        <v>61804.434828336962</v>
      </c>
      <c r="BP6" s="4">
        <f t="shared" si="3"/>
        <v>63040.5235249037</v>
      </c>
      <c r="BQ6" s="4">
        <f t="shared" si="3"/>
        <v>64301.333995401772</v>
      </c>
      <c r="BR6" s="4">
        <f t="shared" si="3"/>
        <v>65587.360675309814</v>
      </c>
      <c r="BS6" s="4">
        <f t="shared" si="3"/>
        <v>66899.107888816012</v>
      </c>
      <c r="BT6" s="4">
        <f t="shared" si="3"/>
        <v>68237.090046592333</v>
      </c>
      <c r="BU6" s="4">
        <f t="shared" si="3"/>
        <v>69601.831847524183</v>
      </c>
      <c r="BV6" s="4">
        <f t="shared" si="3"/>
        <v>70993.868484474675</v>
      </c>
      <c r="BW6" s="4">
        <f t="shared" si="3"/>
        <v>72413.745854164168</v>
      </c>
      <c r="BX6" s="4">
        <f t="shared" si="3"/>
        <v>73862.020771247451</v>
      </c>
      <c r="BY6" s="4">
        <f t="shared" si="3"/>
        <v>75339.261186672404</v>
      </c>
      <c r="BZ6" s="4">
        <f t="shared" si="3"/>
        <v>76846.046410405848</v>
      </c>
      <c r="CA6" s="4">
        <f t="shared" si="3"/>
        <v>78382.967338613962</v>
      </c>
      <c r="CB6" s="4">
        <f t="shared" si="3"/>
        <v>79950.626685386247</v>
      </c>
      <c r="CC6" s="4">
        <f t="shared" si="3"/>
        <v>81549.639219093981</v>
      </c>
      <c r="CD6" s="4">
        <f t="shared" si="3"/>
        <v>83180.632003475868</v>
      </c>
      <c r="CE6" s="4">
        <f t="shared" si="3"/>
        <v>84844.244643545389</v>
      </c>
      <c r="CF6" s="4">
        <f t="shared" si="3"/>
        <v>86541.129536416294</v>
      </c>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row>
    <row r="7" spans="1:313" s="4" customFormat="1" outlineLevel="1" x14ac:dyDescent="0.35">
      <c r="A7" s="21"/>
      <c r="B7" s="4" t="s">
        <v>2</v>
      </c>
      <c r="C7" s="21"/>
      <c r="D7" s="4">
        <f>D27*0.035</f>
        <v>1050</v>
      </c>
      <c r="E7" s="4">
        <f t="shared" ref="E7:BP7" si="4">E27*0.035</f>
        <v>1088.325</v>
      </c>
      <c r="F7" s="4">
        <f t="shared" si="4"/>
        <v>1088.325</v>
      </c>
      <c r="G7" s="4">
        <f t="shared" si="4"/>
        <v>1350.75108254625</v>
      </c>
      <c r="H7" s="4">
        <f t="shared" si="4"/>
        <v>1416.0119075445211</v>
      </c>
      <c r="I7" s="4">
        <f t="shared" si="4"/>
        <v>1490.2671009932799</v>
      </c>
      <c r="J7" s="4">
        <f t="shared" si="4"/>
        <v>1574.1039614851102</v>
      </c>
      <c r="K7" s="4">
        <f t="shared" si="4"/>
        <v>1574.1039614851102</v>
      </c>
      <c r="L7" s="4">
        <f t="shared" si="4"/>
        <v>1676.691922160541</v>
      </c>
      <c r="M7" s="4">
        <f t="shared" si="4"/>
        <v>1790.7537690738534</v>
      </c>
      <c r="N7" s="4">
        <f t="shared" si="4"/>
        <v>1916.9996093663087</v>
      </c>
      <c r="O7" s="4">
        <f t="shared" si="4"/>
        <v>1930.1738801299957</v>
      </c>
      <c r="P7" s="4">
        <f t="shared" si="4"/>
        <v>2080.3604125482484</v>
      </c>
      <c r="Q7" s="4">
        <f t="shared" si="4"/>
        <v>2245.0154512062109</v>
      </c>
      <c r="R7" s="4">
        <f t="shared" si="4"/>
        <v>2252.567177778833</v>
      </c>
      <c r="S7" s="4">
        <f t="shared" si="4"/>
        <v>2445.0805390872379</v>
      </c>
      <c r="T7" s="4">
        <f t="shared" si="4"/>
        <v>2654.67262741796</v>
      </c>
      <c r="U7" s="4">
        <f t="shared" si="4"/>
        <v>2882.3237268534872</v>
      </c>
      <c r="V7" s="4">
        <f t="shared" si="4"/>
        <v>3066.0599375528946</v>
      </c>
      <c r="W7" s="4">
        <f t="shared" si="4"/>
        <v>3331.6040833770726</v>
      </c>
      <c r="X7" s="4">
        <f t="shared" si="4"/>
        <v>3618.4017446275629</v>
      </c>
      <c r="Y7" s="4">
        <f t="shared" si="4"/>
        <v>3927.6276653715031</v>
      </c>
      <c r="Z7" s="4">
        <f t="shared" si="4"/>
        <v>4260.5105323831076</v>
      </c>
      <c r="AA7" s="4">
        <f t="shared" si="4"/>
        <v>4618.335212967263</v>
      </c>
      <c r="AB7" s="4">
        <f t="shared" si="4"/>
        <v>5002.4450801965804</v>
      </c>
      <c r="AC7" s="4">
        <f t="shared" si="4"/>
        <v>5414.244428850855</v>
      </c>
      <c r="AD7" s="4">
        <f t="shared" si="4"/>
        <v>5855.2009854687021</v>
      </c>
      <c r="AE7" s="4">
        <f t="shared" si="4"/>
        <v>6326.8485160463042</v>
      </c>
      <c r="AF7" s="4">
        <f t="shared" si="4"/>
        <v>6830.7895350479093</v>
      </c>
      <c r="AG7" s="4">
        <f t="shared" si="4"/>
        <v>7368.6981195271273</v>
      </c>
      <c r="AH7" s="4">
        <f t="shared" si="4"/>
        <v>7942.3228322972909</v>
      </c>
      <c r="AI7" s="4">
        <f t="shared" si="4"/>
        <v>8244.0369741110262</v>
      </c>
      <c r="AJ7" s="4">
        <f t="shared" si="4"/>
        <v>8567.7469526686491</v>
      </c>
      <c r="AK7" s="4">
        <f t="shared" si="4"/>
        <v>8914.6909029232647</v>
      </c>
      <c r="AL7" s="4">
        <f t="shared" si="4"/>
        <v>9286.1649397542133</v>
      </c>
      <c r="AM7" s="4">
        <f t="shared" si="4"/>
        <v>9683.5255977394772</v>
      </c>
      <c r="AN7" s="4">
        <f t="shared" si="4"/>
        <v>9699.7413106830481</v>
      </c>
      <c r="AO7" s="4">
        <f t="shared" si="4"/>
        <v>9722.8762344781953</v>
      </c>
      <c r="AP7" s="4">
        <f t="shared" si="4"/>
        <v>9753.5735161766497</v>
      </c>
      <c r="AQ7" s="4">
        <f t="shared" si="4"/>
        <v>9792.5126948175075</v>
      </c>
      <c r="AR7" s="4">
        <f t="shared" si="4"/>
        <v>9840.4113782378317</v>
      </c>
      <c r="AS7" s="4">
        <f t="shared" si="4"/>
        <v>9898.0269893181503</v>
      </c>
      <c r="AT7" s="4">
        <f t="shared" si="4"/>
        <v>9953.8125852182875</v>
      </c>
      <c r="AU7" s="4">
        <f t="shared" si="4"/>
        <v>10007.667514661338</v>
      </c>
      <c r="AV7" s="4">
        <f t="shared" si="4"/>
        <v>10059.487734633194</v>
      </c>
      <c r="AW7" s="4">
        <f t="shared" si="4"/>
        <v>10109.165712762631</v>
      </c>
      <c r="AX7" s="4">
        <f t="shared" si="4"/>
        <v>10156.590327101785</v>
      </c>
      <c r="AY7" s="4">
        <f t="shared" si="4"/>
        <v>10201.646763240804</v>
      </c>
      <c r="AZ7" s="4">
        <f t="shared" si="4"/>
        <v>10244.216408688881</v>
      </c>
      <c r="BA7" s="4">
        <f t="shared" si="4"/>
        <v>10284.176744452103</v>
      </c>
      <c r="BB7" s="4">
        <f t="shared" si="4"/>
        <v>10321.401233736973</v>
      </c>
      <c r="BC7" s="4">
        <f t="shared" si="4"/>
        <v>10350.519035663187</v>
      </c>
      <c r="BD7" s="4">
        <f t="shared" si="4"/>
        <v>10376.418461005062</v>
      </c>
      <c r="BE7" s="4">
        <f t="shared" si="4"/>
        <v>10398.953483290237</v>
      </c>
      <c r="BF7" s="4">
        <f t="shared" si="4"/>
        <v>10417.97339670138</v>
      </c>
      <c r="BG7" s="4">
        <f t="shared" si="4"/>
        <v>10433.322684454644</v>
      </c>
      <c r="BH7" s="4">
        <f t="shared" si="4"/>
        <v>10444.840883717892</v>
      </c>
      <c r="BI7" s="4">
        <f t="shared" si="4"/>
        <v>10452.362446981268</v>
      </c>
      <c r="BJ7" s="4">
        <f t="shared" si="4"/>
        <v>10455.71659979059</v>
      </c>
      <c r="BK7" s="4">
        <f t="shared" si="4"/>
        <v>10454.72719475178</v>
      </c>
      <c r="BL7" s="4">
        <f t="shared" si="4"/>
        <v>10449.212561712282</v>
      </c>
      <c r="BM7" s="4">
        <f t="shared" si="4"/>
        <v>10438.985354023183</v>
      </c>
      <c r="BN7" s="4">
        <f t="shared" si="4"/>
        <v>10423.852390783259</v>
      </c>
      <c r="BO7" s="4">
        <f t="shared" si="4"/>
        <v>10403.614494963849</v>
      </c>
      <c r="BP7" s="4">
        <f t="shared" si="4"/>
        <v>10378.066327310897</v>
      </c>
      <c r="BQ7" s="4">
        <f t="shared" ref="BQ7:CF7" si="5">BQ27*0.035</f>
        <v>10346.996215918001</v>
      </c>
      <c r="BR7" s="4">
        <f t="shared" si="5"/>
        <v>10310.185981361667</v>
      </c>
      <c r="BS7" s="4">
        <f t="shared" si="5"/>
        <v>10267.410757287284</v>
      </c>
      <c r="BT7" s="4">
        <f t="shared" si="5"/>
        <v>10218.438806331667</v>
      </c>
      <c r="BU7" s="4">
        <f t="shared" si="5"/>
        <v>10163.031331265092</v>
      </c>
      <c r="BV7" s="4">
        <f t="shared" si="5"/>
        <v>10100.942281232983</v>
      </c>
      <c r="BW7" s="4">
        <f t="shared" si="5"/>
        <v>10031.918152974407</v>
      </c>
      <c r="BX7" s="4">
        <f t="shared" si="5"/>
        <v>9955.6977868915255</v>
      </c>
      <c r="BY7" s="4">
        <f t="shared" si="5"/>
        <v>9872.0121578410926</v>
      </c>
      <c r="BZ7" s="4">
        <f t="shared" si="5"/>
        <v>9780.5841605158694</v>
      </c>
      <c r="CA7" s="4">
        <f t="shared" si="5"/>
        <v>9681.1283892806496</v>
      </c>
      <c r="CB7" s="4">
        <f t="shared" si="5"/>
        <v>9573.3509123242293</v>
      </c>
      <c r="CC7" s="4">
        <f t="shared" si="5"/>
        <v>9456.9490399852566</v>
      </c>
      <c r="CD7" s="4">
        <f t="shared" si="5"/>
        <v>9331.6110871064357</v>
      </c>
      <c r="CE7" s="4">
        <f t="shared" si="5"/>
        <v>9197.0161292679823</v>
      </c>
      <c r="CF7" s="4">
        <f t="shared" si="5"/>
        <v>9052.8337527475705</v>
      </c>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row>
    <row r="8" spans="1:313" s="4" customFormat="1" outlineLevel="1" x14ac:dyDescent="0.35">
      <c r="A8" s="21"/>
      <c r="B8" s="4" t="s">
        <v>3</v>
      </c>
      <c r="C8" s="21"/>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row>
    <row r="9" spans="1:313" s="4" customFormat="1" outlineLevel="1" x14ac:dyDescent="0.35">
      <c r="A9" s="21"/>
      <c r="B9" s="4" t="s">
        <v>4</v>
      </c>
      <c r="C9" s="21"/>
      <c r="D9" s="4">
        <f>D22*0.001</f>
        <v>25</v>
      </c>
      <c r="E9" s="4">
        <f t="shared" ref="E9:BP9" si="6">E22*0.001</f>
        <v>25.546250000000001</v>
      </c>
      <c r="F9" s="4">
        <f t="shared" si="6"/>
        <v>21.530121250000001</v>
      </c>
      <c r="G9" s="4">
        <f t="shared" si="6"/>
        <v>26.331875704750004</v>
      </c>
      <c r="H9" s="4">
        <f t="shared" si="6"/>
        <v>27.371212128519154</v>
      </c>
      <c r="I9" s="4">
        <f t="shared" si="6"/>
        <v>28.574739414273527</v>
      </c>
      <c r="J9" s="4">
        <f t="shared" si="6"/>
        <v>29.95339463640768</v>
      </c>
      <c r="K9" s="4">
        <f t="shared" si="6"/>
        <v>16.298188508304804</v>
      </c>
      <c r="L9" s="4">
        <f t="shared" si="6"/>
        <v>18.018463587589178</v>
      </c>
      <c r="M9" s="4">
        <f t="shared" si="6"/>
        <v>19.949106534919775</v>
      </c>
      <c r="N9" s="4">
        <f t="shared" si="6"/>
        <v>22.103356818496021</v>
      </c>
      <c r="O9" s="4">
        <f t="shared" si="6"/>
        <v>22.095097786968786</v>
      </c>
      <c r="P9" s="4">
        <f t="shared" si="6"/>
        <v>24.687524207011176</v>
      </c>
      <c r="Q9" s="4">
        <f t="shared" si="6"/>
        <v>27.546151791851639</v>
      </c>
      <c r="R9" s="4">
        <f t="shared" si="6"/>
        <v>27.402617276668774</v>
      </c>
      <c r="S9" s="4">
        <f t="shared" si="6"/>
        <v>30.772103325944816</v>
      </c>
      <c r="T9" s="4">
        <f t="shared" si="6"/>
        <v>34.456488232212621</v>
      </c>
      <c r="U9" s="4">
        <f t="shared" si="6"/>
        <v>38.474079715213712</v>
      </c>
      <c r="V9" s="4">
        <f t="shared" si="6"/>
        <v>41.64404542933196</v>
      </c>
      <c r="W9" s="4">
        <f t="shared" si="6"/>
        <v>46.360715519640372</v>
      </c>
      <c r="X9" s="4">
        <f t="shared" si="6"/>
        <v>51.47026849782322</v>
      </c>
      <c r="Y9" s="4">
        <f t="shared" si="6"/>
        <v>56.994662332141182</v>
      </c>
      <c r="Z9" s="4">
        <f t="shared" si="6"/>
        <v>62.956867837167451</v>
      </c>
      <c r="AA9" s="4">
        <f t="shared" si="6"/>
        <v>69.380910786815249</v>
      </c>
      <c r="AB9" s="4">
        <f t="shared" si="6"/>
        <v>76.291915674457215</v>
      </c>
      <c r="AC9" s="4">
        <f t="shared" si="6"/>
        <v>83.716151182155826</v>
      </c>
      <c r="AD9" s="4">
        <f t="shared" si="6"/>
        <v>91.681077423303378</v>
      </c>
      <c r="AE9" s="4">
        <f t="shared" si="6"/>
        <v>100.21539502533166</v>
      </c>
      <c r="AF9" s="4">
        <f t="shared" si="6"/>
        <v>109.34909612159831</v>
      </c>
      <c r="AG9" s="4">
        <f t="shared" si="6"/>
        <v>119.11351732409253</v>
      </c>
      <c r="AH9" s="4">
        <f t="shared" si="6"/>
        <v>129.54139475122972</v>
      </c>
      <c r="AI9" s="4">
        <f t="shared" si="6"/>
        <v>134.77258244253795</v>
      </c>
      <c r="AJ9" s="4">
        <f t="shared" si="6"/>
        <v>140.40468726076404</v>
      </c>
      <c r="AK9" s="4">
        <f t="shared" si="6"/>
        <v>146.46066093710374</v>
      </c>
      <c r="AL9" s="4">
        <f t="shared" si="6"/>
        <v>152.96453746959006</v>
      </c>
      <c r="AM9" s="4">
        <f t="shared" si="6"/>
        <v>159.94147882100353</v>
      </c>
      <c r="AN9" s="4">
        <f t="shared" si="6"/>
        <v>159.63780229931302</v>
      </c>
      <c r="AO9" s="4">
        <f t="shared" si="6"/>
        <v>159.44448111647858</v>
      </c>
      <c r="AP9" s="4">
        <f t="shared" si="6"/>
        <v>159.37301532215884</v>
      </c>
      <c r="AQ9" s="4">
        <f t="shared" si="6"/>
        <v>159.43557188376099</v>
      </c>
      <c r="AR9" s="4">
        <f t="shared" si="6"/>
        <v>159.6450157064865</v>
      </c>
      <c r="AS9" s="4">
        <f t="shared" si="6"/>
        <v>160.01494194377472</v>
      </c>
      <c r="AT9" s="4">
        <f t="shared" si="6"/>
        <v>160.32454775997763</v>
      </c>
      <c r="AU9" s="4">
        <f t="shared" si="6"/>
        <v>160.57102478329838</v>
      </c>
      <c r="AV9" s="4">
        <f t="shared" si="6"/>
        <v>160.75146884526004</v>
      </c>
      <c r="AW9" s="4">
        <f t="shared" si="6"/>
        <v>160.86287702955352</v>
      </c>
      <c r="AX9" s="4">
        <f t="shared" si="6"/>
        <v>160.90214463315795</v>
      </c>
      <c r="AY9" s="4">
        <f t="shared" si="6"/>
        <v>160.86606203713612</v>
      </c>
      <c r="AZ9" s="4">
        <f t="shared" si="6"/>
        <v>160.75131148442856</v>
      </c>
      <c r="BA9" s="4">
        <f t="shared" si="6"/>
        <v>160.55446376188985</v>
      </c>
      <c r="BB9" s="4">
        <f t="shared" si="6"/>
        <v>160.27197478372767</v>
      </c>
      <c r="BC9" s="4">
        <f t="shared" si="6"/>
        <v>159.80036927259408</v>
      </c>
      <c r="BD9" s="4">
        <f t="shared" si="6"/>
        <v>159.23154328948979</v>
      </c>
      <c r="BE9" s="4">
        <f t="shared" si="6"/>
        <v>158.56145824566889</v>
      </c>
      <c r="BF9" s="4">
        <f t="shared" si="6"/>
        <v>157.78594242238066</v>
      </c>
      <c r="BG9" s="4">
        <f t="shared" si="6"/>
        <v>156.90068692380558</v>
      </c>
      <c r="BH9" s="4">
        <f t="shared" si="6"/>
        <v>155.90124151018262</v>
      </c>
      <c r="BI9" s="4">
        <f t="shared" si="6"/>
        <v>154.78301030757649</v>
      </c>
      <c r="BJ9" s="4">
        <f t="shared" si="6"/>
        <v>153.54124739062635</v>
      </c>
      <c r="BK9" s="4">
        <f t="shared" si="6"/>
        <v>152.17105223450753</v>
      </c>
      <c r="BL9" s="4">
        <f t="shared" si="6"/>
        <v>150.66736503222302</v>
      </c>
      <c r="BM9" s="4">
        <f t="shared" si="6"/>
        <v>149.02496187322583</v>
      </c>
      <c r="BN9" s="4">
        <f t="shared" si="6"/>
        <v>147.23844977925032</v>
      </c>
      <c r="BO9" s="4">
        <f t="shared" si="6"/>
        <v>145.30226159310777</v>
      </c>
      <c r="BP9" s="4">
        <f t="shared" si="6"/>
        <v>143.21065071607188</v>
      </c>
      <c r="BQ9" s="4">
        <f t="shared" ref="BQ9:CF9" si="7">BQ22*0.001</f>
        <v>140.95768568934756</v>
      </c>
      <c r="BR9" s="4">
        <f t="shared" si="7"/>
        <v>138.53724461497956</v>
      </c>
      <c r="BS9" s="4">
        <f t="shared" si="7"/>
        <v>135.94300941141671</v>
      </c>
      <c r="BT9" s="4">
        <f t="shared" si="7"/>
        <v>133.16845989880289</v>
      </c>
      <c r="BU9" s="4">
        <f t="shared" si="7"/>
        <v>130.20686770891402</v>
      </c>
      <c r="BV9" s="4">
        <f t="shared" si="7"/>
        <v>127.05129001450847</v>
      </c>
      <c r="BW9" s="4">
        <f t="shared" si="7"/>
        <v>123.69456307269697</v>
      </c>
      <c r="BX9" s="4">
        <f t="shared" si="7"/>
        <v>120.12929557677435</v>
      </c>
      <c r="BY9" s="4">
        <f t="shared" si="7"/>
        <v>116.3478618107868</v>
      </c>
      <c r="BZ9" s="4">
        <f t="shared" si="7"/>
        <v>112.34239460093205</v>
      </c>
      <c r="CA9" s="4">
        <f t="shared" si="7"/>
        <v>108.10477805771121</v>
      </c>
      <c r="CB9" s="4">
        <f t="shared" si="7"/>
        <v>103.62664010256398</v>
      </c>
      <c r="CC9" s="4">
        <f t="shared" si="7"/>
        <v>98.89934477252794</v>
      </c>
      <c r="CD9" s="4">
        <f t="shared" si="7"/>
        <v>93.913984296264758</v>
      </c>
      <c r="CE9" s="4">
        <f t="shared" si="7"/>
        <v>88.661370934591915</v>
      </c>
      <c r="CF9" s="4">
        <f t="shared" si="7"/>
        <v>83.132028578448839</v>
      </c>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row>
    <row r="10" spans="1:313" s="4" customFormat="1" outlineLevel="1" x14ac:dyDescent="0.35">
      <c r="A10" s="21"/>
      <c r="B10" s="4" t="s">
        <v>5</v>
      </c>
      <c r="C10" s="21"/>
      <c r="D10" s="4">
        <v>0</v>
      </c>
      <c r="E10" s="4">
        <v>0</v>
      </c>
      <c r="F10" s="4">
        <v>10000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0</v>
      </c>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row>
    <row r="11" spans="1:313" s="4" customFormat="1" x14ac:dyDescent="0.35">
      <c r="A11" s="21"/>
      <c r="C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row>
    <row r="12" spans="1:313" s="6" customFormat="1" x14ac:dyDescent="0.35">
      <c r="A12" s="21"/>
      <c r="B12" s="5" t="s">
        <v>1</v>
      </c>
      <c r="C12" s="20"/>
      <c r="D12" s="5">
        <f>SUM(D13:D17)</f>
        <v>20250</v>
      </c>
      <c r="E12" s="5">
        <f t="shared" ref="E12:BP12" si="8">SUM(E13:E17)</f>
        <v>26675</v>
      </c>
      <c r="F12" s="5">
        <f t="shared" si="8"/>
        <v>21109.1</v>
      </c>
      <c r="G12" s="5">
        <f t="shared" si="8"/>
        <v>21552.5</v>
      </c>
      <c r="H12" s="5">
        <f t="shared" si="8"/>
        <v>22005.404539999996</v>
      </c>
      <c r="I12" s="5">
        <f t="shared" si="8"/>
        <v>22468.022806999998</v>
      </c>
      <c r="J12" s="5">
        <f t="shared" si="8"/>
        <v>27940.568744625998</v>
      </c>
      <c r="K12" s="5">
        <f t="shared" si="8"/>
        <v>23423.261165449097</v>
      </c>
      <c r="L12" s="5">
        <f t="shared" si="8"/>
        <v>23916.323866066577</v>
      </c>
      <c r="M12" s="5">
        <f t="shared" si="8"/>
        <v>24419.985745015663</v>
      </c>
      <c r="N12" s="5">
        <f t="shared" si="8"/>
        <v>30934.48092359256</v>
      </c>
      <c r="O12" s="5">
        <f t="shared" si="8"/>
        <v>25460.048869651295</v>
      </c>
      <c r="P12" s="5">
        <f t="shared" si="8"/>
        <v>25996.934524458811</v>
      </c>
      <c r="Q12" s="5">
        <f t="shared" si="8"/>
        <v>26545.388432684911</v>
      </c>
      <c r="R12" s="5">
        <f t="shared" si="8"/>
        <v>27105.66687560764</v>
      </c>
      <c r="S12" s="5">
        <f t="shared" si="8"/>
        <v>27678.032007616894</v>
      </c>
      <c r="T12" s="5">
        <f t="shared" si="8"/>
        <v>28262.751996101251</v>
      </c>
      <c r="U12" s="5">
        <f t="shared" si="8"/>
        <v>31860.101164805252</v>
      </c>
      <c r="V12" s="5">
        <f t="shared" si="8"/>
        <v>29470.494018266982</v>
      </c>
      <c r="W12" s="5">
        <f t="shared" si="8"/>
        <v>30093.953898632324</v>
      </c>
      <c r="X12" s="5">
        <f t="shared" si="8"/>
        <v>30730.90447660497</v>
      </c>
      <c r="Y12" s="5">
        <f t="shared" si="8"/>
        <v>31381.646211137067</v>
      </c>
      <c r="Z12" s="5">
        <f t="shared" si="8"/>
        <v>32046.486489709812</v>
      </c>
      <c r="AA12" s="5">
        <f t="shared" si="8"/>
        <v>32725.739794484507</v>
      </c>
      <c r="AB12" s="5">
        <f t="shared" si="8"/>
        <v>33419.727872604111</v>
      </c>
      <c r="AC12" s="5">
        <f t="shared" si="8"/>
        <v>34128.779910753008</v>
      </c>
      <c r="AD12" s="5">
        <f t="shared" si="8"/>
        <v>34853.232714085789</v>
      </c>
      <c r="AE12" s="5">
        <f t="shared" si="8"/>
        <v>35593.430889638752</v>
      </c>
      <c r="AF12" s="5">
        <f t="shared" si="8"/>
        <v>36349.727034340918</v>
      </c>
      <c r="AG12" s="5">
        <f t="shared" si="8"/>
        <v>37122.481927744404</v>
      </c>
      <c r="AH12" s="5">
        <f t="shared" si="8"/>
        <v>37912.064729597463</v>
      </c>
      <c r="AI12" s="5">
        <f t="shared" si="8"/>
        <v>38718.853182386527</v>
      </c>
      <c r="AJ12" s="5">
        <f t="shared" si="8"/>
        <v>39543.233818977285</v>
      </c>
      <c r="AK12" s="5">
        <f t="shared" si="8"/>
        <v>40385.602175488144</v>
      </c>
      <c r="AL12" s="5">
        <f t="shared" si="8"/>
        <v>41246.363009533168</v>
      </c>
      <c r="AM12" s="5">
        <f t="shared" si="8"/>
        <v>42071.290269723831</v>
      </c>
      <c r="AN12" s="5">
        <f t="shared" si="8"/>
        <v>42912.716075118311</v>
      </c>
      <c r="AO12" s="5">
        <f t="shared" si="8"/>
        <v>43770.97039662068</v>
      </c>
      <c r="AP12" s="5">
        <f t="shared" si="8"/>
        <v>44646.389804553095</v>
      </c>
      <c r="AQ12" s="5">
        <f t="shared" si="8"/>
        <v>45539.31760064415</v>
      </c>
      <c r="AR12" s="5">
        <f t="shared" si="8"/>
        <v>46450.103952657031</v>
      </c>
      <c r="AS12" s="5">
        <f t="shared" si="8"/>
        <v>47379.106031710173</v>
      </c>
      <c r="AT12" s="5">
        <f t="shared" si="8"/>
        <v>48326.688152344381</v>
      </c>
      <c r="AU12" s="5">
        <f t="shared" si="8"/>
        <v>49293.221915391274</v>
      </c>
      <c r="AV12" s="5">
        <f t="shared" si="8"/>
        <v>50279.086353699095</v>
      </c>
      <c r="AW12" s="5">
        <f t="shared" si="8"/>
        <v>51284.668080773081</v>
      </c>
      <c r="AX12" s="5">
        <f t="shared" si="8"/>
        <v>52310.361442388545</v>
      </c>
      <c r="AY12" s="5">
        <f t="shared" si="8"/>
        <v>53356.568671236317</v>
      </c>
      <c r="AZ12" s="5">
        <f t="shared" si="8"/>
        <v>54423.700044661047</v>
      </c>
      <c r="BA12" s="5">
        <f t="shared" si="8"/>
        <v>55512.174045554268</v>
      </c>
      <c r="BB12" s="5">
        <f t="shared" si="8"/>
        <v>56871.949528529352</v>
      </c>
      <c r="BC12" s="5">
        <f t="shared" si="8"/>
        <v>58009.388519099943</v>
      </c>
      <c r="BD12" s="5">
        <f t="shared" si="8"/>
        <v>59169.576289481935</v>
      </c>
      <c r="BE12" s="5">
        <f t="shared" si="8"/>
        <v>60352.967815271579</v>
      </c>
      <c r="BF12" s="5">
        <f t="shared" si="8"/>
        <v>61560.027171577007</v>
      </c>
      <c r="BG12" s="5">
        <f t="shared" si="8"/>
        <v>62791.22771500855</v>
      </c>
      <c r="BH12" s="5">
        <f t="shared" si="8"/>
        <v>64047.052269308719</v>
      </c>
      <c r="BI12" s="5">
        <f t="shared" si="8"/>
        <v>65327.993314694904</v>
      </c>
      <c r="BJ12" s="5">
        <f t="shared" si="8"/>
        <v>66634.553180988791</v>
      </c>
      <c r="BK12" s="5">
        <f t="shared" si="8"/>
        <v>67967.244244608577</v>
      </c>
      <c r="BL12" s="5">
        <f t="shared" si="8"/>
        <v>69326.589129500746</v>
      </c>
      <c r="BM12" s="5">
        <f t="shared" si="8"/>
        <v>70713.120912090759</v>
      </c>
      <c r="BN12" s="5">
        <f t="shared" si="8"/>
        <v>72127.383330332566</v>
      </c>
      <c r="BO12" s="5">
        <f t="shared" si="8"/>
        <v>73569.930996939234</v>
      </c>
      <c r="BP12" s="5">
        <f t="shared" si="8"/>
        <v>75041.329616878022</v>
      </c>
      <c r="BQ12" s="5">
        <f t="shared" ref="BQ12:CF12" si="9">SUM(BQ13:BQ17)</f>
        <v>76542.156209215565</v>
      </c>
      <c r="BR12" s="5">
        <f t="shared" si="9"/>
        <v>78072.999333399886</v>
      </c>
      <c r="BS12" s="5">
        <f t="shared" si="9"/>
        <v>79634.459320067894</v>
      </c>
      <c r="BT12" s="5">
        <f t="shared" si="9"/>
        <v>81227.148506469253</v>
      </c>
      <c r="BU12" s="5">
        <f t="shared" si="9"/>
        <v>82851.691476598644</v>
      </c>
      <c r="BV12" s="5">
        <f t="shared" si="9"/>
        <v>84508.725306130611</v>
      </c>
      <c r="BW12" s="5">
        <f t="shared" si="9"/>
        <v>86198.899812253236</v>
      </c>
      <c r="BX12" s="5">
        <f t="shared" si="9"/>
        <v>87922.877808498306</v>
      </c>
      <c r="BY12" s="5">
        <f t="shared" si="9"/>
        <v>89681.335364668281</v>
      </c>
      <c r="BZ12" s="5">
        <f t="shared" si="9"/>
        <v>91474.962071961665</v>
      </c>
      <c r="CA12" s="5">
        <f t="shared" si="9"/>
        <v>93304.461313400883</v>
      </c>
      <c r="CB12" s="5">
        <f t="shared" si="9"/>
        <v>95170.550539668897</v>
      </c>
      <c r="CC12" s="5">
        <f t="shared" si="9"/>
        <v>97073.961550462293</v>
      </c>
      <c r="CD12" s="5">
        <f t="shared" si="9"/>
        <v>99015.440781471523</v>
      </c>
      <c r="CE12" s="5">
        <f t="shared" si="9"/>
        <v>100995.74959710096</v>
      </c>
      <c r="CF12" s="5">
        <f t="shared" si="9"/>
        <v>103015.66458904298</v>
      </c>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row>
    <row r="13" spans="1:313" s="4" customFormat="1" outlineLevel="1" x14ac:dyDescent="0.35">
      <c r="A13" s="21"/>
      <c r="B13" s="4" t="s">
        <v>6</v>
      </c>
      <c r="C13" s="21"/>
      <c r="D13" s="4">
        <v>18250</v>
      </c>
      <c r="E13" s="4">
        <f>D13*1.02</f>
        <v>18615</v>
      </c>
      <c r="F13" s="4">
        <f t="shared" ref="F13:U13" si="10">E13*1.02</f>
        <v>18987.3</v>
      </c>
      <c r="G13" s="4">
        <f t="shared" si="10"/>
        <v>19367.045999999998</v>
      </c>
      <c r="H13" s="4">
        <f t="shared" si="10"/>
        <v>19754.386919999997</v>
      </c>
      <c r="I13" s="4">
        <f t="shared" si="10"/>
        <v>20149.474658399999</v>
      </c>
      <c r="J13" s="4">
        <f t="shared" si="10"/>
        <v>20552.464151567998</v>
      </c>
      <c r="K13" s="4">
        <f t="shared" si="10"/>
        <v>20963.513434599357</v>
      </c>
      <c r="L13" s="4">
        <f t="shared" si="10"/>
        <v>21382.783703291345</v>
      </c>
      <c r="M13" s="4">
        <f t="shared" si="10"/>
        <v>21810.439377357172</v>
      </c>
      <c r="N13" s="4">
        <f t="shared" si="10"/>
        <v>22246.648164904316</v>
      </c>
      <c r="O13" s="4">
        <f t="shared" si="10"/>
        <v>22691.581128202404</v>
      </c>
      <c r="P13" s="4">
        <f t="shared" si="10"/>
        <v>23145.412750766453</v>
      </c>
      <c r="Q13" s="4">
        <f t="shared" si="10"/>
        <v>23608.321005781781</v>
      </c>
      <c r="R13" s="4">
        <f t="shared" si="10"/>
        <v>24080.487425897416</v>
      </c>
      <c r="S13" s="4">
        <f t="shared" si="10"/>
        <v>24562.097174415365</v>
      </c>
      <c r="T13" s="4">
        <f t="shared" si="10"/>
        <v>25053.339117903673</v>
      </c>
      <c r="U13" s="4">
        <f t="shared" si="10"/>
        <v>25554.405900261747</v>
      </c>
      <c r="V13" s="4">
        <f t="shared" ref="V13:AK13" si="11">U13*1.02</f>
        <v>26065.494018266982</v>
      </c>
      <c r="W13" s="4">
        <f t="shared" si="11"/>
        <v>26586.803898632323</v>
      </c>
      <c r="X13" s="4">
        <f t="shared" si="11"/>
        <v>27118.53997660497</v>
      </c>
      <c r="Y13" s="4">
        <f t="shared" si="11"/>
        <v>27660.910776137069</v>
      </c>
      <c r="Z13" s="4">
        <f t="shared" si="11"/>
        <v>28214.128991659811</v>
      </c>
      <c r="AA13" s="4">
        <f t="shared" si="11"/>
        <v>28778.411571493009</v>
      </c>
      <c r="AB13" s="4">
        <f t="shared" si="11"/>
        <v>29353.97980292287</v>
      </c>
      <c r="AC13" s="4">
        <f t="shared" si="11"/>
        <v>29941.059398981328</v>
      </c>
      <c r="AD13" s="4">
        <f t="shared" si="11"/>
        <v>30539.880586960953</v>
      </c>
      <c r="AE13" s="4">
        <f t="shared" si="11"/>
        <v>31150.678198700174</v>
      </c>
      <c r="AF13" s="4">
        <f t="shared" si="11"/>
        <v>31773.691762674178</v>
      </c>
      <c r="AG13" s="4">
        <f t="shared" si="11"/>
        <v>32409.165597927662</v>
      </c>
      <c r="AH13" s="4">
        <f t="shared" si="11"/>
        <v>33057.348909886219</v>
      </c>
      <c r="AI13" s="4">
        <f t="shared" si="11"/>
        <v>33718.495888083948</v>
      </c>
      <c r="AJ13" s="4">
        <f t="shared" si="11"/>
        <v>34392.865805845628</v>
      </c>
      <c r="AK13" s="4">
        <f t="shared" si="11"/>
        <v>35080.723121962539</v>
      </c>
      <c r="AL13" s="4">
        <f t="shared" ref="AL13:BA14" si="12">AK13*1.02</f>
        <v>35782.337584401794</v>
      </c>
      <c r="AM13" s="4">
        <f t="shared" si="12"/>
        <v>36497.98433608983</v>
      </c>
      <c r="AN13" s="4">
        <f t="shared" si="12"/>
        <v>37227.944022811629</v>
      </c>
      <c r="AO13" s="4">
        <f t="shared" si="12"/>
        <v>37972.502903267865</v>
      </c>
      <c r="AP13" s="4">
        <f t="shared" si="12"/>
        <v>38731.95296133322</v>
      </c>
      <c r="AQ13" s="4">
        <f t="shared" si="12"/>
        <v>39506.592020559881</v>
      </c>
      <c r="AR13" s="4">
        <f t="shared" si="12"/>
        <v>40296.723860971077</v>
      </c>
      <c r="AS13" s="4">
        <f t="shared" si="12"/>
        <v>41102.6583381905</v>
      </c>
      <c r="AT13" s="4">
        <f t="shared" si="12"/>
        <v>41924.711504954314</v>
      </c>
      <c r="AU13" s="4">
        <f t="shared" si="12"/>
        <v>42763.205735053401</v>
      </c>
      <c r="AV13" s="4">
        <f t="shared" si="12"/>
        <v>43618.469849754467</v>
      </c>
      <c r="AW13" s="4">
        <f t="shared" si="12"/>
        <v>44490.839246749558</v>
      </c>
      <c r="AX13" s="4">
        <f t="shared" si="12"/>
        <v>45380.65603168455</v>
      </c>
      <c r="AY13" s="4">
        <f t="shared" si="12"/>
        <v>46288.269152318244</v>
      </c>
      <c r="AZ13" s="4">
        <f t="shared" si="12"/>
        <v>47214.034535364612</v>
      </c>
      <c r="BA13" s="4">
        <f t="shared" si="12"/>
        <v>48158.315226071907</v>
      </c>
      <c r="BB13" s="4">
        <f t="shared" ref="BB13:BQ15" si="13">BA13*1.02</f>
        <v>49121.481530593344</v>
      </c>
      <c r="BC13" s="4">
        <f t="shared" si="13"/>
        <v>50103.911161205215</v>
      </c>
      <c r="BD13" s="4">
        <f t="shared" si="13"/>
        <v>51105.989384429318</v>
      </c>
      <c r="BE13" s="4">
        <f t="shared" si="13"/>
        <v>52128.109172117904</v>
      </c>
      <c r="BF13" s="4">
        <f t="shared" si="13"/>
        <v>53170.671355560262</v>
      </c>
      <c r="BG13" s="4">
        <f t="shared" si="13"/>
        <v>54234.084782671467</v>
      </c>
      <c r="BH13" s="4">
        <f t="shared" si="13"/>
        <v>55318.766478324898</v>
      </c>
      <c r="BI13" s="4">
        <f t="shared" si="13"/>
        <v>56425.141807891399</v>
      </c>
      <c r="BJ13" s="4">
        <f t="shared" si="13"/>
        <v>57553.644644049229</v>
      </c>
      <c r="BK13" s="4">
        <f t="shared" si="13"/>
        <v>58704.717536930213</v>
      </c>
      <c r="BL13" s="4">
        <f t="shared" si="13"/>
        <v>59878.811887668817</v>
      </c>
      <c r="BM13" s="4">
        <f t="shared" si="13"/>
        <v>61076.388125422192</v>
      </c>
      <c r="BN13" s="4">
        <f t="shared" si="13"/>
        <v>62297.915887930634</v>
      </c>
      <c r="BO13" s="4">
        <f t="shared" si="13"/>
        <v>63543.874205689252</v>
      </c>
      <c r="BP13" s="4">
        <f t="shared" si="13"/>
        <v>64814.751689803037</v>
      </c>
      <c r="BQ13" s="4">
        <f t="shared" si="13"/>
        <v>66111.046723599095</v>
      </c>
      <c r="BR13" s="4">
        <f t="shared" ref="BR13:CF15" si="14">BQ13*1.02</f>
        <v>67433.267658071083</v>
      </c>
      <c r="BS13" s="4">
        <f t="shared" si="14"/>
        <v>68781.933011232511</v>
      </c>
      <c r="BT13" s="4">
        <f t="shared" si="14"/>
        <v>70157.571671457161</v>
      </c>
      <c r="BU13" s="4">
        <f t="shared" si="14"/>
        <v>71560.723104886303</v>
      </c>
      <c r="BV13" s="4">
        <f t="shared" si="14"/>
        <v>72991.937566984037</v>
      </c>
      <c r="BW13" s="4">
        <f t="shared" si="14"/>
        <v>74451.776318323726</v>
      </c>
      <c r="BX13" s="4">
        <f t="shared" si="14"/>
        <v>75940.811844690208</v>
      </c>
      <c r="BY13" s="4">
        <f t="shared" si="14"/>
        <v>77459.628081584015</v>
      </c>
      <c r="BZ13" s="4">
        <f t="shared" si="14"/>
        <v>79008.820643215702</v>
      </c>
      <c r="CA13" s="4">
        <f t="shared" si="14"/>
        <v>80588.997056080014</v>
      </c>
      <c r="CB13" s="4">
        <f t="shared" si="14"/>
        <v>82200.77699720161</v>
      </c>
      <c r="CC13" s="4">
        <f t="shared" si="14"/>
        <v>83844.792537145651</v>
      </c>
      <c r="CD13" s="4">
        <f t="shared" si="14"/>
        <v>85521.688387888571</v>
      </c>
      <c r="CE13" s="4">
        <f t="shared" si="14"/>
        <v>87232.122155646342</v>
      </c>
      <c r="CF13" s="4">
        <f t="shared" si="14"/>
        <v>88976.76459875927</v>
      </c>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row>
    <row r="14" spans="1:313" s="4" customFormat="1" outlineLevel="1" x14ac:dyDescent="0.35">
      <c r="A14" s="21"/>
      <c r="B14" s="4" t="s">
        <v>21</v>
      </c>
      <c r="C14" s="21"/>
      <c r="D14" s="4">
        <v>2000</v>
      </c>
      <c r="E14" s="4">
        <f>D14*1.03</f>
        <v>2060</v>
      </c>
      <c r="F14" s="4">
        <f t="shared" ref="F14:AL14" si="15">E14*1.03</f>
        <v>2121.8000000000002</v>
      </c>
      <c r="G14" s="4">
        <f t="shared" si="15"/>
        <v>2185.4540000000002</v>
      </c>
      <c r="H14" s="4">
        <f t="shared" si="15"/>
        <v>2251.0176200000001</v>
      </c>
      <c r="I14" s="4">
        <f t="shared" si="15"/>
        <v>2318.5481486000003</v>
      </c>
      <c r="J14" s="4">
        <f t="shared" si="15"/>
        <v>2388.1045930580003</v>
      </c>
      <c r="K14" s="4">
        <f t="shared" si="15"/>
        <v>2459.7477308497405</v>
      </c>
      <c r="L14" s="4">
        <f t="shared" si="15"/>
        <v>2533.5401627752326</v>
      </c>
      <c r="M14" s="4">
        <f t="shared" si="15"/>
        <v>2609.5463676584895</v>
      </c>
      <c r="N14" s="4">
        <f t="shared" si="15"/>
        <v>2687.8327586882442</v>
      </c>
      <c r="O14" s="4">
        <f t="shared" si="15"/>
        <v>2768.4677414488915</v>
      </c>
      <c r="P14" s="4">
        <f t="shared" si="15"/>
        <v>2851.5217736923582</v>
      </c>
      <c r="Q14" s="4">
        <f t="shared" si="15"/>
        <v>2937.0674269031292</v>
      </c>
      <c r="R14" s="4">
        <f t="shared" si="15"/>
        <v>3025.1794497102233</v>
      </c>
      <c r="S14" s="4">
        <f t="shared" si="15"/>
        <v>3115.9348332015302</v>
      </c>
      <c r="T14" s="4">
        <f t="shared" si="15"/>
        <v>3209.412878197576</v>
      </c>
      <c r="U14" s="4">
        <f>T14*1.03+3000</f>
        <v>6305.6952645435031</v>
      </c>
      <c r="V14" s="4">
        <v>3405</v>
      </c>
      <c r="W14" s="4">
        <f t="shared" si="15"/>
        <v>3507.15</v>
      </c>
      <c r="X14" s="4">
        <f t="shared" si="15"/>
        <v>3612.3645000000001</v>
      </c>
      <c r="Y14" s="4">
        <f t="shared" si="15"/>
        <v>3720.7354350000001</v>
      </c>
      <c r="Z14" s="4">
        <f t="shared" si="15"/>
        <v>3832.3574980500002</v>
      </c>
      <c r="AA14" s="4">
        <f t="shared" si="15"/>
        <v>3947.3282229915003</v>
      </c>
      <c r="AB14" s="4">
        <f t="shared" si="15"/>
        <v>4065.7480696812454</v>
      </c>
      <c r="AC14" s="4">
        <f t="shared" si="15"/>
        <v>4187.7205117716831</v>
      </c>
      <c r="AD14" s="4">
        <f t="shared" si="15"/>
        <v>4313.3521271248337</v>
      </c>
      <c r="AE14" s="4">
        <f t="shared" si="15"/>
        <v>4442.7526909385788</v>
      </c>
      <c r="AF14" s="4">
        <f t="shared" si="15"/>
        <v>4576.0352716667367</v>
      </c>
      <c r="AG14" s="4">
        <f t="shared" si="15"/>
        <v>4713.3163298167392</v>
      </c>
      <c r="AH14" s="4">
        <f t="shared" si="15"/>
        <v>4854.7158197112412</v>
      </c>
      <c r="AI14" s="4">
        <f t="shared" si="15"/>
        <v>5000.3572943025783</v>
      </c>
      <c r="AJ14" s="4">
        <f t="shared" si="15"/>
        <v>5150.368013131656</v>
      </c>
      <c r="AK14" s="4">
        <f t="shared" si="15"/>
        <v>5304.8790535256057</v>
      </c>
      <c r="AL14" s="4">
        <f t="shared" si="15"/>
        <v>5464.0254251313745</v>
      </c>
      <c r="AM14" s="4">
        <f>AL14*1.02</f>
        <v>5573.305933634002</v>
      </c>
      <c r="AN14" s="4">
        <f t="shared" si="12"/>
        <v>5684.7720523066819</v>
      </c>
      <c r="AO14" s="4">
        <f t="shared" si="12"/>
        <v>5798.4674933528158</v>
      </c>
      <c r="AP14" s="4">
        <f t="shared" si="12"/>
        <v>5914.4368432198726</v>
      </c>
      <c r="AQ14" s="4">
        <f t="shared" si="12"/>
        <v>6032.7255800842704</v>
      </c>
      <c r="AR14" s="4">
        <f t="shared" si="12"/>
        <v>6153.3800916859564</v>
      </c>
      <c r="AS14" s="4">
        <f t="shared" si="12"/>
        <v>6276.4476935196753</v>
      </c>
      <c r="AT14" s="4">
        <f t="shared" si="12"/>
        <v>6401.976647390069</v>
      </c>
      <c r="AU14" s="4">
        <f t="shared" si="12"/>
        <v>6530.0161803378705</v>
      </c>
      <c r="AV14" s="4">
        <f t="shared" si="12"/>
        <v>6660.6165039446278</v>
      </c>
      <c r="AW14" s="4">
        <f t="shared" si="12"/>
        <v>6793.8288340235204</v>
      </c>
      <c r="AX14" s="4">
        <f t="shared" si="12"/>
        <v>6929.7054107039912</v>
      </c>
      <c r="AY14" s="4">
        <f t="shared" si="12"/>
        <v>7068.299518918071</v>
      </c>
      <c r="AZ14" s="4">
        <f t="shared" si="12"/>
        <v>7209.6655092964329</v>
      </c>
      <c r="BA14" s="4">
        <f t="shared" si="12"/>
        <v>7353.8588194823615</v>
      </c>
      <c r="BB14" s="4">
        <f>BA14*1.02/2</f>
        <v>3750.4679979360044</v>
      </c>
      <c r="BC14" s="4">
        <f t="shared" si="13"/>
        <v>3825.4773578947247</v>
      </c>
      <c r="BD14" s="4">
        <f t="shared" si="13"/>
        <v>3901.9869050526195</v>
      </c>
      <c r="BE14" s="4">
        <f t="shared" si="13"/>
        <v>3980.026643153672</v>
      </c>
      <c r="BF14" s="4">
        <f t="shared" si="13"/>
        <v>4059.6271760167456</v>
      </c>
      <c r="BG14" s="4">
        <f t="shared" si="13"/>
        <v>4140.8197195370803</v>
      </c>
      <c r="BH14" s="4">
        <f t="shared" si="13"/>
        <v>4223.6361139278224</v>
      </c>
      <c r="BI14" s="4">
        <f t="shared" si="13"/>
        <v>4308.1088362063792</v>
      </c>
      <c r="BJ14" s="4">
        <f t="shared" si="13"/>
        <v>4394.2710129305069</v>
      </c>
      <c r="BK14" s="4">
        <f t="shared" si="13"/>
        <v>4482.1564331891168</v>
      </c>
      <c r="BL14" s="4">
        <f t="shared" si="13"/>
        <v>4571.7995618528994</v>
      </c>
      <c r="BM14" s="4">
        <f t="shared" si="13"/>
        <v>4663.2355530899576</v>
      </c>
      <c r="BN14" s="4">
        <f t="shared" si="13"/>
        <v>4756.5002641517567</v>
      </c>
      <c r="BO14" s="4">
        <f t="shared" si="13"/>
        <v>4851.6302694347924</v>
      </c>
      <c r="BP14" s="4">
        <f t="shared" si="13"/>
        <v>4948.662874823488</v>
      </c>
      <c r="BQ14" s="4">
        <f t="shared" si="13"/>
        <v>5047.6361323199581</v>
      </c>
      <c r="BR14" s="4">
        <f t="shared" si="14"/>
        <v>5148.5888549663568</v>
      </c>
      <c r="BS14" s="4">
        <f t="shared" si="14"/>
        <v>5251.5606320656843</v>
      </c>
      <c r="BT14" s="4">
        <f t="shared" si="14"/>
        <v>5356.591844706998</v>
      </c>
      <c r="BU14" s="4">
        <f t="shared" si="14"/>
        <v>5463.7236816011382</v>
      </c>
      <c r="BV14" s="4">
        <f t="shared" si="14"/>
        <v>5572.998155233161</v>
      </c>
      <c r="BW14" s="4">
        <f t="shared" si="14"/>
        <v>5684.4581183378241</v>
      </c>
      <c r="BX14" s="4">
        <f t="shared" si="14"/>
        <v>5798.1472807045802</v>
      </c>
      <c r="BY14" s="4">
        <f t="shared" si="14"/>
        <v>5914.1102263186722</v>
      </c>
      <c r="BZ14" s="4">
        <f t="shared" si="14"/>
        <v>6032.392430845046</v>
      </c>
      <c r="CA14" s="4">
        <f t="shared" si="14"/>
        <v>6153.0402794619467</v>
      </c>
      <c r="CB14" s="4">
        <f t="shared" si="14"/>
        <v>6276.1010850511857</v>
      </c>
      <c r="CC14" s="4">
        <f t="shared" si="14"/>
        <v>6401.6231067522094</v>
      </c>
      <c r="CD14" s="4">
        <f t="shared" si="14"/>
        <v>6529.655568887254</v>
      </c>
      <c r="CE14" s="4">
        <f t="shared" si="14"/>
        <v>6660.2486802649992</v>
      </c>
      <c r="CF14" s="4">
        <f t="shared" si="14"/>
        <v>6793.4536538702996</v>
      </c>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row>
    <row r="15" spans="1:313" s="4" customFormat="1" outlineLevel="1" x14ac:dyDescent="0.35">
      <c r="A15" s="21"/>
      <c r="B15" s="4" t="s">
        <v>19</v>
      </c>
      <c r="C15" s="21"/>
      <c r="D15" s="4">
        <v>0</v>
      </c>
      <c r="E15" s="4">
        <f>D15</f>
        <v>0</v>
      </c>
      <c r="F15" s="4">
        <f t="shared" ref="F15:BA15" si="16">E15</f>
        <v>0</v>
      </c>
      <c r="G15" s="4">
        <f t="shared" si="16"/>
        <v>0</v>
      </c>
      <c r="H15" s="4">
        <f t="shared" si="16"/>
        <v>0</v>
      </c>
      <c r="I15" s="4">
        <f t="shared" si="16"/>
        <v>0</v>
      </c>
      <c r="J15" s="4">
        <f t="shared" si="16"/>
        <v>0</v>
      </c>
      <c r="K15" s="4">
        <f t="shared" si="16"/>
        <v>0</v>
      </c>
      <c r="L15" s="4">
        <f t="shared" si="16"/>
        <v>0</v>
      </c>
      <c r="M15" s="4">
        <f t="shared" si="16"/>
        <v>0</v>
      </c>
      <c r="N15" s="4">
        <f t="shared" si="16"/>
        <v>0</v>
      </c>
      <c r="O15" s="4">
        <f t="shared" si="16"/>
        <v>0</v>
      </c>
      <c r="P15" s="4">
        <f t="shared" si="16"/>
        <v>0</v>
      </c>
      <c r="Q15" s="4">
        <f t="shared" si="16"/>
        <v>0</v>
      </c>
      <c r="R15" s="4">
        <f t="shared" si="16"/>
        <v>0</v>
      </c>
      <c r="S15" s="4">
        <f t="shared" si="16"/>
        <v>0</v>
      </c>
      <c r="T15" s="4">
        <f t="shared" si="16"/>
        <v>0</v>
      </c>
      <c r="U15" s="4">
        <f t="shared" si="16"/>
        <v>0</v>
      </c>
      <c r="V15" s="4">
        <f t="shared" si="16"/>
        <v>0</v>
      </c>
      <c r="W15" s="4">
        <f t="shared" si="16"/>
        <v>0</v>
      </c>
      <c r="X15" s="4">
        <f t="shared" si="16"/>
        <v>0</v>
      </c>
      <c r="Y15" s="4">
        <f t="shared" si="16"/>
        <v>0</v>
      </c>
      <c r="Z15" s="4">
        <f t="shared" si="16"/>
        <v>0</v>
      </c>
      <c r="AA15" s="4">
        <f t="shared" si="16"/>
        <v>0</v>
      </c>
      <c r="AB15" s="4">
        <f t="shared" si="16"/>
        <v>0</v>
      </c>
      <c r="AC15" s="4">
        <f t="shared" si="16"/>
        <v>0</v>
      </c>
      <c r="AD15" s="4">
        <f t="shared" si="16"/>
        <v>0</v>
      </c>
      <c r="AE15" s="4">
        <f t="shared" si="16"/>
        <v>0</v>
      </c>
      <c r="AF15" s="4">
        <f t="shared" si="16"/>
        <v>0</v>
      </c>
      <c r="AG15" s="4">
        <f t="shared" si="16"/>
        <v>0</v>
      </c>
      <c r="AH15" s="4">
        <f t="shared" si="16"/>
        <v>0</v>
      </c>
      <c r="AI15" s="4">
        <f t="shared" si="16"/>
        <v>0</v>
      </c>
      <c r="AJ15" s="4">
        <f t="shared" si="16"/>
        <v>0</v>
      </c>
      <c r="AK15" s="4">
        <f t="shared" si="16"/>
        <v>0</v>
      </c>
      <c r="AL15" s="4">
        <f t="shared" si="16"/>
        <v>0</v>
      </c>
      <c r="AM15" s="4">
        <f t="shared" si="16"/>
        <v>0</v>
      </c>
      <c r="AN15" s="4">
        <f t="shared" si="16"/>
        <v>0</v>
      </c>
      <c r="AO15" s="4">
        <f t="shared" si="16"/>
        <v>0</v>
      </c>
      <c r="AP15" s="4">
        <f t="shared" si="16"/>
        <v>0</v>
      </c>
      <c r="AQ15" s="4">
        <f t="shared" si="16"/>
        <v>0</v>
      </c>
      <c r="AR15" s="4">
        <f t="shared" si="16"/>
        <v>0</v>
      </c>
      <c r="AS15" s="4">
        <f t="shared" si="16"/>
        <v>0</v>
      </c>
      <c r="AT15" s="4">
        <f t="shared" si="16"/>
        <v>0</v>
      </c>
      <c r="AU15" s="4">
        <f t="shared" si="16"/>
        <v>0</v>
      </c>
      <c r="AV15" s="4">
        <f t="shared" si="16"/>
        <v>0</v>
      </c>
      <c r="AW15" s="4">
        <f t="shared" si="16"/>
        <v>0</v>
      </c>
      <c r="AX15" s="4">
        <f t="shared" si="16"/>
        <v>0</v>
      </c>
      <c r="AY15" s="4">
        <f t="shared" si="16"/>
        <v>0</v>
      </c>
      <c r="AZ15" s="4">
        <f t="shared" si="16"/>
        <v>0</v>
      </c>
      <c r="BA15" s="4">
        <f t="shared" si="16"/>
        <v>0</v>
      </c>
      <c r="BB15" s="4">
        <v>4000</v>
      </c>
      <c r="BC15" s="4">
        <f>BB15*1.02</f>
        <v>4080</v>
      </c>
      <c r="BD15" s="4">
        <f t="shared" si="13"/>
        <v>4161.6000000000004</v>
      </c>
      <c r="BE15" s="4">
        <f t="shared" si="13"/>
        <v>4244.8320000000003</v>
      </c>
      <c r="BF15" s="4">
        <f t="shared" si="13"/>
        <v>4329.7286400000003</v>
      </c>
      <c r="BG15" s="4">
        <f t="shared" si="13"/>
        <v>4416.3232128</v>
      </c>
      <c r="BH15" s="4">
        <f t="shared" si="13"/>
        <v>4504.6496770559997</v>
      </c>
      <c r="BI15" s="4">
        <f t="shared" si="13"/>
        <v>4594.7426705971202</v>
      </c>
      <c r="BJ15" s="4">
        <f t="shared" si="13"/>
        <v>4686.6375240090629</v>
      </c>
      <c r="BK15" s="4">
        <f t="shared" si="13"/>
        <v>4780.3702744892444</v>
      </c>
      <c r="BL15" s="4">
        <f t="shared" si="13"/>
        <v>4875.9776799790297</v>
      </c>
      <c r="BM15" s="4">
        <f t="shared" si="13"/>
        <v>4973.4972335786106</v>
      </c>
      <c r="BN15" s="4">
        <f t="shared" si="13"/>
        <v>5072.9671782501828</v>
      </c>
      <c r="BO15" s="4">
        <f t="shared" si="13"/>
        <v>5174.4265218151868</v>
      </c>
      <c r="BP15" s="4">
        <f t="shared" si="13"/>
        <v>5277.915052251491</v>
      </c>
      <c r="BQ15" s="4">
        <f t="shared" si="13"/>
        <v>5383.4733532965211</v>
      </c>
      <c r="BR15" s="4">
        <f t="shared" si="14"/>
        <v>5491.1428203624519</v>
      </c>
      <c r="BS15" s="4">
        <f t="shared" si="14"/>
        <v>5600.9656767697006</v>
      </c>
      <c r="BT15" s="4">
        <f t="shared" si="14"/>
        <v>5712.9849903050945</v>
      </c>
      <c r="BU15" s="4">
        <f t="shared" si="14"/>
        <v>5827.2446901111962</v>
      </c>
      <c r="BV15" s="4">
        <f t="shared" si="14"/>
        <v>5943.7895839134198</v>
      </c>
      <c r="BW15" s="4">
        <f t="shared" si="14"/>
        <v>6062.6653755916886</v>
      </c>
      <c r="BX15" s="4">
        <f t="shared" si="14"/>
        <v>6183.9186831035222</v>
      </c>
      <c r="BY15" s="4">
        <f t="shared" si="14"/>
        <v>6307.5970567655932</v>
      </c>
      <c r="BZ15" s="4">
        <f t="shared" si="14"/>
        <v>6433.7489979009051</v>
      </c>
      <c r="CA15" s="4">
        <f t="shared" si="14"/>
        <v>6562.4239778589235</v>
      </c>
      <c r="CB15" s="4">
        <f t="shared" si="14"/>
        <v>6693.6724574161017</v>
      </c>
      <c r="CC15" s="4">
        <f t="shared" si="14"/>
        <v>6827.5459065644236</v>
      </c>
      <c r="CD15" s="4">
        <f t="shared" si="14"/>
        <v>6964.0968246957118</v>
      </c>
      <c r="CE15" s="4">
        <f t="shared" si="14"/>
        <v>7103.3787611896259</v>
      </c>
      <c r="CF15" s="4">
        <f t="shared" si="14"/>
        <v>7245.446336413419</v>
      </c>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row>
    <row r="16" spans="1:313" s="4" customFormat="1" outlineLevel="1" x14ac:dyDescent="0.35">
      <c r="A16" s="21"/>
      <c r="B16" s="4" t="s">
        <v>20</v>
      </c>
      <c r="C16" s="21"/>
      <c r="D16" s="4">
        <v>0</v>
      </c>
      <c r="E16" s="4">
        <v>6000</v>
      </c>
      <c r="F16" s="4">
        <v>0</v>
      </c>
      <c r="G16" s="4">
        <v>0</v>
      </c>
      <c r="H16" s="4">
        <v>0</v>
      </c>
      <c r="I16" s="4">
        <v>0</v>
      </c>
      <c r="J16" s="4">
        <v>5000</v>
      </c>
      <c r="K16" s="4">
        <v>0</v>
      </c>
      <c r="L16" s="4">
        <v>0</v>
      </c>
      <c r="M16" s="4">
        <v>0</v>
      </c>
      <c r="N16" s="4">
        <v>6000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row>
    <row r="17" spans="1:313" s="4" customFormat="1" x14ac:dyDescent="0.35">
      <c r="A17" s="21"/>
      <c r="C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row>
    <row r="18" spans="1:313" s="8" customFormat="1" x14ac:dyDescent="0.35">
      <c r="A18" s="21"/>
      <c r="B18" s="7" t="s">
        <v>7</v>
      </c>
      <c r="C18" s="20"/>
      <c r="D18" s="7">
        <f>D5-D12</f>
        <v>1825</v>
      </c>
      <c r="E18" s="7">
        <f t="shared" ref="E18:BP18" si="17">E5-E12</f>
        <v>-3826.1287499999999</v>
      </c>
      <c r="F18" s="7">
        <f t="shared" si="17"/>
        <v>12496.480121250002</v>
      </c>
      <c r="G18" s="7">
        <f t="shared" si="17"/>
        <v>3107.6583332509945</v>
      </c>
      <c r="H18" s="7">
        <f t="shared" si="17"/>
        <v>3535.9615927980412</v>
      </c>
      <c r="I18" s="7">
        <f t="shared" si="17"/>
        <v>3992.2314519919237</v>
      </c>
      <c r="J18" s="7">
        <f t="shared" si="17"/>
        <v>-13429.33046188707</v>
      </c>
      <c r="K18" s="7">
        <f t="shared" si="17"/>
        <v>4885.1409845443195</v>
      </c>
      <c r="L18" s="7">
        <f t="shared" si="17"/>
        <v>5431.5165196815506</v>
      </c>
      <c r="M18" s="7">
        <f t="shared" si="17"/>
        <v>6011.7066805931063</v>
      </c>
      <c r="N18" s="7">
        <f t="shared" si="17"/>
        <v>627.34622684224087</v>
      </c>
      <c r="O18" s="7">
        <f t="shared" si="17"/>
        <v>7151.7396389644091</v>
      </c>
      <c r="P18" s="7">
        <f t="shared" si="17"/>
        <v>7840.7161265696413</v>
      </c>
      <c r="Q18" s="7">
        <f t="shared" si="17"/>
        <v>359.60602726771685</v>
      </c>
      <c r="R18" s="7">
        <f t="shared" si="17"/>
        <v>9167.3029194478586</v>
      </c>
      <c r="S18" s="7">
        <f t="shared" si="17"/>
        <v>9980.5756347962888</v>
      </c>
      <c r="T18" s="7">
        <f t="shared" si="17"/>
        <v>10840.528544548921</v>
      </c>
      <c r="U18" s="7">
        <f t="shared" si="17"/>
        <v>8749.3433666384371</v>
      </c>
      <c r="V18" s="7">
        <f t="shared" si="17"/>
        <v>12644.959324960859</v>
      </c>
      <c r="W18" s="7">
        <f t="shared" si="17"/>
        <v>13657.031488118591</v>
      </c>
      <c r="X18" s="7">
        <f t="shared" si="17"/>
        <v>14725.043844949512</v>
      </c>
      <c r="Y18" s="7">
        <f t="shared" si="17"/>
        <v>15851.565095790695</v>
      </c>
      <c r="Z18" s="7">
        <f t="shared" si="17"/>
        <v>17039.270504007418</v>
      </c>
      <c r="AA18" s="7">
        <f t="shared" si="17"/>
        <v>18290.946058538917</v>
      </c>
      <c r="AB18" s="7">
        <f t="shared" si="17"/>
        <v>19609.492793060694</v>
      </c>
      <c r="AC18" s="7">
        <f t="shared" si="17"/>
        <v>20997.931267516549</v>
      </c>
      <c r="AD18" s="7">
        <f t="shared" si="17"/>
        <v>22459.406217981035</v>
      </c>
      <c r="AE18" s="7">
        <f t="shared" si="17"/>
        <v>23997.191381028824</v>
      </c>
      <c r="AF18" s="7">
        <f t="shared" si="17"/>
        <v>25614.694499010388</v>
      </c>
      <c r="AG18" s="7">
        <f t="shared" si="17"/>
        <v>27315.462512864971</v>
      </c>
      <c r="AH18" s="7">
        <f t="shared" si="17"/>
        <v>14367.34008636832</v>
      </c>
      <c r="AI18" s="7">
        <f t="shared" si="17"/>
        <v>15414.760883696399</v>
      </c>
      <c r="AJ18" s="7">
        <f t="shared" si="17"/>
        <v>16521.140488315017</v>
      </c>
      <c r="AK18" s="7">
        <f t="shared" si="17"/>
        <v>17689.23984909281</v>
      </c>
      <c r="AL18" s="7">
        <f t="shared" si="17"/>
        <v>18921.936094536439</v>
      </c>
      <c r="AM18" s="7">
        <f t="shared" si="17"/>
        <v>772.17680683665094</v>
      </c>
      <c r="AN18" s="7">
        <f t="shared" si="17"/>
        <v>1101.6630378640548</v>
      </c>
      <c r="AO18" s="7">
        <f t="shared" si="17"/>
        <v>1461.7753189739888</v>
      </c>
      <c r="AP18" s="7">
        <f t="shared" si="17"/>
        <v>1854.2466019457061</v>
      </c>
      <c r="AQ18" s="7">
        <f t="shared" si="17"/>
        <v>2280.8896866821087</v>
      </c>
      <c r="AR18" s="7">
        <f t="shared" si="17"/>
        <v>2743.600527634153</v>
      </c>
      <c r="AS18" s="7">
        <f t="shared" si="17"/>
        <v>2656.4569476255419</v>
      </c>
      <c r="AT18" s="7">
        <f t="shared" si="17"/>
        <v>2564.5204496691513</v>
      </c>
      <c r="AU18" s="7">
        <f t="shared" si="17"/>
        <v>2467.6295224693386</v>
      </c>
      <c r="AV18" s="7">
        <f t="shared" si="17"/>
        <v>2365.6180061636478</v>
      </c>
      <c r="AW18" s="7">
        <f t="shared" si="17"/>
        <v>2258.3149685310855</v>
      </c>
      <c r="AX18" s="7">
        <f t="shared" si="17"/>
        <v>2145.5445780486189</v>
      </c>
      <c r="AY18" s="7">
        <f t="shared" si="17"/>
        <v>2027.1259737178916</v>
      </c>
      <c r="AZ18" s="7">
        <f t="shared" si="17"/>
        <v>1902.8731315820551</v>
      </c>
      <c r="BA18" s="7">
        <f t="shared" si="17"/>
        <v>1772.594727850912</v>
      </c>
      <c r="BB18" s="7">
        <f t="shared" si="17"/>
        <v>1386.5619964863581</v>
      </c>
      <c r="BC18" s="7">
        <f t="shared" si="17"/>
        <v>1233.3059686607521</v>
      </c>
      <c r="BD18" s="7">
        <f t="shared" si="17"/>
        <v>1073.0962992940404</v>
      </c>
      <c r="BE18" s="7">
        <f t="shared" si="17"/>
        <v>905.71016243537451</v>
      </c>
      <c r="BF18" s="7">
        <f t="shared" si="17"/>
        <v>730.91846444122348</v>
      </c>
      <c r="BG18" s="7">
        <f t="shared" si="17"/>
        <v>548.48567920226196</v>
      </c>
      <c r="BH18" s="7">
        <f t="shared" si="17"/>
        <v>358.1696792083676</v>
      </c>
      <c r="BI18" s="7">
        <f t="shared" si="17"/>
        <v>159.72156234873546</v>
      </c>
      <c r="BJ18" s="7">
        <f t="shared" si="17"/>
        <v>-47.11452565768559</v>
      </c>
      <c r="BK18" s="7">
        <f t="shared" si="17"/>
        <v>-262.60157330941001</v>
      </c>
      <c r="BL18" s="7">
        <f t="shared" si="17"/>
        <v>-487.00988995710213</v>
      </c>
      <c r="BM18" s="7">
        <f t="shared" si="17"/>
        <v>-720.6172971392225</v>
      </c>
      <c r="BN18" s="7">
        <f t="shared" si="17"/>
        <v>-963.70932473381981</v>
      </c>
      <c r="BO18" s="7">
        <f t="shared" si="17"/>
        <v>-1216.5794120453065</v>
      </c>
      <c r="BP18" s="7">
        <f t="shared" si="17"/>
        <v>-1479.5291139473411</v>
      </c>
      <c r="BQ18" s="7">
        <f t="shared" ref="BQ18:CF18" si="18">BQ5-BQ12</f>
        <v>-1752.8683122064394</v>
      </c>
      <c r="BR18" s="7">
        <f t="shared" si="18"/>
        <v>-2036.9154321134265</v>
      </c>
      <c r="BS18" s="7">
        <f t="shared" si="18"/>
        <v>-2331.9976645531715</v>
      </c>
      <c r="BT18" s="7">
        <f t="shared" si="18"/>
        <v>-2638.4511936464405</v>
      </c>
      <c r="BU18" s="7">
        <f t="shared" si="18"/>
        <v>-2956.6214301004511</v>
      </c>
      <c r="BV18" s="7">
        <f t="shared" si="18"/>
        <v>-3286.863250408438</v>
      </c>
      <c r="BW18" s="7">
        <f t="shared" si="18"/>
        <v>-3629.5412420419598</v>
      </c>
      <c r="BX18" s="7">
        <f t="shared" si="18"/>
        <v>-3985.0299547825562</v>
      </c>
      <c r="BY18" s="7">
        <f t="shared" si="18"/>
        <v>-4353.7141583439952</v>
      </c>
      <c r="BZ18" s="7">
        <f t="shared" si="18"/>
        <v>-4735.9891064390249</v>
      </c>
      <c r="CA18" s="7">
        <f t="shared" si="18"/>
        <v>-5132.2608074485615</v>
      </c>
      <c r="CB18" s="7">
        <f t="shared" si="18"/>
        <v>-5542.9463018558599</v>
      </c>
      <c r="CC18" s="7">
        <f t="shared" si="18"/>
        <v>-5968.4739466105384</v>
      </c>
      <c r="CD18" s="7">
        <f t="shared" si="18"/>
        <v>-6409.2837065929634</v>
      </c>
      <c r="CE18" s="7">
        <f t="shared" si="18"/>
        <v>-6865.8274533529911</v>
      </c>
      <c r="CF18" s="7">
        <f t="shared" si="18"/>
        <v>-7338.569271300672</v>
      </c>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row>
    <row r="19" spans="1:313" s="4" customFormat="1" x14ac:dyDescent="0.35">
      <c r="A19" s="21"/>
      <c r="C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row>
    <row r="20" spans="1:313" s="10" customFormat="1" x14ac:dyDescent="0.35">
      <c r="A20" s="21"/>
      <c r="B20" s="9" t="s">
        <v>8</v>
      </c>
      <c r="C20" s="20"/>
      <c r="D20" s="9">
        <f t="shared" ref="D20:BO20" si="19">SUM(D21:D32)</f>
        <v>72250</v>
      </c>
      <c r="E20" s="9">
        <f>SUM(E21:E32)</f>
        <v>74075</v>
      </c>
      <c r="F20" s="9">
        <f>SUM(F21:F32)</f>
        <v>70249.052499999991</v>
      </c>
      <c r="G20" s="9">
        <f t="shared" si="19"/>
        <v>82745.532621250008</v>
      </c>
      <c r="H20" s="9">
        <f t="shared" si="19"/>
        <v>85853.190954501013</v>
      </c>
      <c r="I20" s="9">
        <f t="shared" si="19"/>
        <v>89389.152547299047</v>
      </c>
      <c r="J20" s="9">
        <f t="shared" si="19"/>
        <v>93381.383999290963</v>
      </c>
      <c r="K20" s="9">
        <f t="shared" si="19"/>
        <v>79952.053537403888</v>
      </c>
      <c r="L20" s="9">
        <f t="shared" si="19"/>
        <v>84837.1945219482</v>
      </c>
      <c r="M20" s="9">
        <f t="shared" si="19"/>
        <v>90268.711041629766</v>
      </c>
      <c r="N20" s="9">
        <f t="shared" si="19"/>
        <v>96280.417722222861</v>
      </c>
      <c r="O20" s="9">
        <f t="shared" si="19"/>
        <v>96907.763949065105</v>
      </c>
      <c r="P20" s="9">
        <f t="shared" si="19"/>
        <v>104059.50358802952</v>
      </c>
      <c r="Q20" s="9">
        <f t="shared" si="19"/>
        <v>111900.21971459917</v>
      </c>
      <c r="R20" s="9">
        <f t="shared" si="19"/>
        <v>112259.82574186688</v>
      </c>
      <c r="S20" s="9">
        <f t="shared" si="19"/>
        <v>121427.12866131474</v>
      </c>
      <c r="T20" s="9">
        <f t="shared" si="19"/>
        <v>131407.70429611101</v>
      </c>
      <c r="U20" s="9">
        <f t="shared" si="19"/>
        <v>142248.23284065994</v>
      </c>
      <c r="V20" s="9">
        <f t="shared" si="19"/>
        <v>150997.57620729838</v>
      </c>
      <c r="W20" s="9">
        <f t="shared" si="19"/>
        <v>163642.53553225924</v>
      </c>
      <c r="X20" s="9">
        <f t="shared" si="19"/>
        <v>177299.56702037784</v>
      </c>
      <c r="Y20" s="9">
        <f t="shared" si="19"/>
        <v>192024.61086532735</v>
      </c>
      <c r="Z20" s="9">
        <f t="shared" si="19"/>
        <v>207876.17596111805</v>
      </c>
      <c r="AA20" s="9">
        <f t="shared" si="19"/>
        <v>224915.44646512545</v>
      </c>
      <c r="AB20" s="9">
        <f t="shared" si="19"/>
        <v>243206.39252366437</v>
      </c>
      <c r="AC20" s="9">
        <f t="shared" si="19"/>
        <v>262815.88531672506</v>
      </c>
      <c r="AD20" s="9">
        <f t="shared" si="19"/>
        <v>283813.81658424163</v>
      </c>
      <c r="AE20" s="9">
        <f t="shared" si="19"/>
        <v>306273.22280222259</v>
      </c>
      <c r="AF20" s="9">
        <f t="shared" si="19"/>
        <v>330270.41418325144</v>
      </c>
      <c r="AG20" s="9">
        <f t="shared" si="19"/>
        <v>355885.10868226184</v>
      </c>
      <c r="AH20" s="9">
        <f t="shared" si="19"/>
        <v>383200.57119512686</v>
      </c>
      <c r="AI20" s="9">
        <f t="shared" si="19"/>
        <v>397567.91128149512</v>
      </c>
      <c r="AJ20" s="9">
        <f t="shared" si="19"/>
        <v>412982.6721651915</v>
      </c>
      <c r="AK20" s="9">
        <f t="shared" si="19"/>
        <v>429503.81265350652</v>
      </c>
      <c r="AL20" s="9">
        <f t="shared" si="19"/>
        <v>447193.05250259937</v>
      </c>
      <c r="AM20" s="9">
        <f t="shared" si="19"/>
        <v>466114.98859713576</v>
      </c>
      <c r="AN20" s="9">
        <f t="shared" si="19"/>
        <v>466887.16540397244</v>
      </c>
      <c r="AO20" s="9">
        <f t="shared" si="19"/>
        <v>467988.82844183646</v>
      </c>
      <c r="AP20" s="9">
        <f t="shared" si="19"/>
        <v>469450.60376081045</v>
      </c>
      <c r="AQ20" s="9">
        <f t="shared" si="19"/>
        <v>471304.85036275623</v>
      </c>
      <c r="AR20" s="9">
        <f t="shared" si="19"/>
        <v>473585.74004943838</v>
      </c>
      <c r="AS20" s="9">
        <f t="shared" si="19"/>
        <v>476329.34057707252</v>
      </c>
      <c r="AT20" s="9">
        <f t="shared" si="19"/>
        <v>478985.79752469802</v>
      </c>
      <c r="AU20" s="9">
        <f t="shared" si="19"/>
        <v>481550.31797436718</v>
      </c>
      <c r="AV20" s="9">
        <f t="shared" si="19"/>
        <v>484017.94749683654</v>
      </c>
      <c r="AW20" s="9">
        <f t="shared" si="19"/>
        <v>486383.56550300017</v>
      </c>
      <c r="AX20" s="9">
        <f t="shared" si="19"/>
        <v>488641.88047153124</v>
      </c>
      <c r="AY20" s="9">
        <f t="shared" si="19"/>
        <v>490787.42504957988</v>
      </c>
      <c r="AZ20" s="9">
        <f t="shared" si="19"/>
        <v>492814.55102329771</v>
      </c>
      <c r="BA20" s="9">
        <f t="shared" si="19"/>
        <v>494717.42415487982</v>
      </c>
      <c r="BB20" s="9">
        <f t="shared" si="19"/>
        <v>496490.01888273074</v>
      </c>
      <c r="BC20" s="9">
        <f t="shared" si="19"/>
        <v>497876.58087921707</v>
      </c>
      <c r="BD20" s="9">
        <f t="shared" si="19"/>
        <v>499109.88684787793</v>
      </c>
      <c r="BE20" s="9">
        <f t="shared" si="19"/>
        <v>500182.98314717197</v>
      </c>
      <c r="BF20" s="9">
        <f t="shared" si="19"/>
        <v>501088.69330960722</v>
      </c>
      <c r="BG20" s="9">
        <f t="shared" si="19"/>
        <v>501819.61177404848</v>
      </c>
      <c r="BH20" s="9">
        <f t="shared" si="19"/>
        <v>502368.09745325072</v>
      </c>
      <c r="BI20" s="9">
        <f t="shared" si="19"/>
        <v>502726.26713245903</v>
      </c>
      <c r="BJ20" s="9">
        <f t="shared" si="19"/>
        <v>502885.98869480781</v>
      </c>
      <c r="BK20" s="9">
        <f t="shared" si="19"/>
        <v>502838.87416915013</v>
      </c>
      <c r="BL20" s="9">
        <f t="shared" si="19"/>
        <v>502576.27259584074</v>
      </c>
      <c r="BM20" s="9">
        <f t="shared" si="19"/>
        <v>502089.26270588359</v>
      </c>
      <c r="BN20" s="9">
        <f t="shared" si="19"/>
        <v>501368.64540874434</v>
      </c>
      <c r="BO20" s="9">
        <f t="shared" si="19"/>
        <v>500404.93608401052</v>
      </c>
      <c r="BP20" s="9">
        <f t="shared" ref="BP20:CF20" si="20">SUM(BP21:BP32)</f>
        <v>499188.35667196522</v>
      </c>
      <c r="BQ20" s="9">
        <f t="shared" si="20"/>
        <v>497708.8275580178</v>
      </c>
      <c r="BR20" s="9">
        <f t="shared" si="20"/>
        <v>495955.95924581139</v>
      </c>
      <c r="BS20" s="9">
        <f t="shared" si="20"/>
        <v>493919.04381369794</v>
      </c>
      <c r="BT20" s="9">
        <f t="shared" si="20"/>
        <v>491587.04614914476</v>
      </c>
      <c r="BU20" s="9">
        <f t="shared" si="20"/>
        <v>488948.59495549829</v>
      </c>
      <c r="BV20" s="9">
        <f t="shared" si="20"/>
        <v>485991.97352539789</v>
      </c>
      <c r="BW20" s="9">
        <f t="shared" si="20"/>
        <v>482705.11027498951</v>
      </c>
      <c r="BX20" s="9">
        <f t="shared" si="20"/>
        <v>479075.56903294753</v>
      </c>
      <c r="BY20" s="9">
        <f t="shared" si="20"/>
        <v>475090.53907816502</v>
      </c>
      <c r="BZ20" s="9">
        <f t="shared" si="20"/>
        <v>470736.824919821</v>
      </c>
      <c r="CA20" s="9">
        <f t="shared" si="20"/>
        <v>466000.83581338194</v>
      </c>
      <c r="CB20" s="9">
        <f t="shared" si="20"/>
        <v>460868.57500593341</v>
      </c>
      <c r="CC20" s="9">
        <f t="shared" si="20"/>
        <v>455325.62870407756</v>
      </c>
      <c r="CD20" s="9">
        <f t="shared" si="20"/>
        <v>449357.15475746704</v>
      </c>
      <c r="CE20" s="9">
        <f t="shared" si="20"/>
        <v>442947.871050874</v>
      </c>
      <c r="CF20" s="9">
        <f t="shared" si="20"/>
        <v>436082.04359752103</v>
      </c>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row>
    <row r="21" spans="1:313" s="4" customFormat="1" x14ac:dyDescent="0.35">
      <c r="A21" s="21"/>
      <c r="B21" s="4" t="s">
        <v>23</v>
      </c>
      <c r="C21" s="21"/>
      <c r="D21" s="4">
        <v>12000</v>
      </c>
      <c r="E21" s="4">
        <f>D21</f>
        <v>12000</v>
      </c>
      <c r="F21" s="4">
        <f t="shared" ref="F21:BQ21" si="21">E21</f>
        <v>12000</v>
      </c>
      <c r="G21" s="4">
        <f t="shared" si="21"/>
        <v>12000</v>
      </c>
      <c r="H21" s="4">
        <f t="shared" si="21"/>
        <v>12000</v>
      </c>
      <c r="I21" s="4">
        <f t="shared" si="21"/>
        <v>12000</v>
      </c>
      <c r="J21" s="4">
        <f t="shared" si="21"/>
        <v>12000</v>
      </c>
      <c r="K21" s="4">
        <f t="shared" si="21"/>
        <v>12000</v>
      </c>
      <c r="L21" s="4">
        <f t="shared" si="21"/>
        <v>12000</v>
      </c>
      <c r="M21" s="4">
        <f t="shared" si="21"/>
        <v>12000</v>
      </c>
      <c r="N21" s="4">
        <f t="shared" si="21"/>
        <v>12000</v>
      </c>
      <c r="O21" s="4">
        <f t="shared" si="21"/>
        <v>12000</v>
      </c>
      <c r="P21" s="4">
        <f t="shared" si="21"/>
        <v>12000</v>
      </c>
      <c r="Q21" s="4">
        <f t="shared" si="21"/>
        <v>12000</v>
      </c>
      <c r="R21" s="4">
        <f t="shared" si="21"/>
        <v>12000</v>
      </c>
      <c r="S21" s="4">
        <f t="shared" si="21"/>
        <v>12000</v>
      </c>
      <c r="T21" s="4">
        <f t="shared" si="21"/>
        <v>12000</v>
      </c>
      <c r="U21" s="4">
        <f t="shared" si="21"/>
        <v>12000</v>
      </c>
      <c r="V21" s="4">
        <f t="shared" si="21"/>
        <v>12000</v>
      </c>
      <c r="W21" s="4">
        <f t="shared" si="21"/>
        <v>12000</v>
      </c>
      <c r="X21" s="4">
        <f t="shared" si="21"/>
        <v>12000</v>
      </c>
      <c r="Y21" s="4">
        <f t="shared" si="21"/>
        <v>12000</v>
      </c>
      <c r="Z21" s="4">
        <f t="shared" si="21"/>
        <v>12000</v>
      </c>
      <c r="AA21" s="4">
        <f t="shared" si="21"/>
        <v>12000</v>
      </c>
      <c r="AB21" s="4">
        <f t="shared" si="21"/>
        <v>12000</v>
      </c>
      <c r="AC21" s="4">
        <f t="shared" si="21"/>
        <v>12000</v>
      </c>
      <c r="AD21" s="4">
        <f t="shared" si="21"/>
        <v>12000</v>
      </c>
      <c r="AE21" s="4">
        <f t="shared" si="21"/>
        <v>12000</v>
      </c>
      <c r="AF21" s="4">
        <f t="shared" si="21"/>
        <v>12000</v>
      </c>
      <c r="AG21" s="4">
        <f t="shared" si="21"/>
        <v>12000</v>
      </c>
      <c r="AH21" s="4">
        <f t="shared" si="21"/>
        <v>12000</v>
      </c>
      <c r="AI21" s="4">
        <f t="shared" si="21"/>
        <v>12000</v>
      </c>
      <c r="AJ21" s="4">
        <f t="shared" si="21"/>
        <v>12000</v>
      </c>
      <c r="AK21" s="4">
        <f t="shared" si="21"/>
        <v>12000</v>
      </c>
      <c r="AL21" s="4">
        <f t="shared" si="21"/>
        <v>12000</v>
      </c>
      <c r="AM21" s="4">
        <f t="shared" si="21"/>
        <v>12000</v>
      </c>
      <c r="AN21" s="4">
        <f t="shared" si="21"/>
        <v>12000</v>
      </c>
      <c r="AO21" s="4">
        <f t="shared" si="21"/>
        <v>12000</v>
      </c>
      <c r="AP21" s="4">
        <f t="shared" si="21"/>
        <v>12000</v>
      </c>
      <c r="AQ21" s="4">
        <f t="shared" si="21"/>
        <v>12000</v>
      </c>
      <c r="AR21" s="4">
        <f t="shared" si="21"/>
        <v>12000</v>
      </c>
      <c r="AS21" s="4">
        <f t="shared" si="21"/>
        <v>12000</v>
      </c>
      <c r="AT21" s="4">
        <f t="shared" si="21"/>
        <v>12000</v>
      </c>
      <c r="AU21" s="4">
        <f t="shared" si="21"/>
        <v>12000</v>
      </c>
      <c r="AV21" s="4">
        <f t="shared" si="21"/>
        <v>12000</v>
      </c>
      <c r="AW21" s="4">
        <f t="shared" si="21"/>
        <v>12000</v>
      </c>
      <c r="AX21" s="4">
        <f t="shared" si="21"/>
        <v>12000</v>
      </c>
      <c r="AY21" s="4">
        <f t="shared" si="21"/>
        <v>12000</v>
      </c>
      <c r="AZ21" s="4">
        <f t="shared" si="21"/>
        <v>12000</v>
      </c>
      <c r="BA21" s="4">
        <f t="shared" si="21"/>
        <v>12000</v>
      </c>
      <c r="BB21" s="4">
        <f t="shared" si="21"/>
        <v>12000</v>
      </c>
      <c r="BC21" s="4">
        <f t="shared" si="21"/>
        <v>12000</v>
      </c>
      <c r="BD21" s="4">
        <f t="shared" si="21"/>
        <v>12000</v>
      </c>
      <c r="BE21" s="4">
        <f t="shared" si="21"/>
        <v>12000</v>
      </c>
      <c r="BF21" s="4">
        <f t="shared" si="21"/>
        <v>12000</v>
      </c>
      <c r="BG21" s="4">
        <f t="shared" si="21"/>
        <v>12000</v>
      </c>
      <c r="BH21" s="4">
        <f t="shared" si="21"/>
        <v>12000</v>
      </c>
      <c r="BI21" s="4">
        <f t="shared" si="21"/>
        <v>12000</v>
      </c>
      <c r="BJ21" s="4">
        <f t="shared" si="21"/>
        <v>12000</v>
      </c>
      <c r="BK21" s="4">
        <f t="shared" si="21"/>
        <v>12000</v>
      </c>
      <c r="BL21" s="4">
        <f t="shared" si="21"/>
        <v>12000</v>
      </c>
      <c r="BM21" s="4">
        <f t="shared" si="21"/>
        <v>12000</v>
      </c>
      <c r="BN21" s="4">
        <f t="shared" si="21"/>
        <v>12000</v>
      </c>
      <c r="BO21" s="4">
        <f t="shared" si="21"/>
        <v>12000</v>
      </c>
      <c r="BP21" s="4">
        <f t="shared" si="21"/>
        <v>12000</v>
      </c>
      <c r="BQ21" s="4">
        <f t="shared" si="21"/>
        <v>12000</v>
      </c>
      <c r="BR21" s="4">
        <f t="shared" ref="BR21:CF21" si="22">BQ21</f>
        <v>12000</v>
      </c>
      <c r="BS21" s="4">
        <f t="shared" si="22"/>
        <v>12000</v>
      </c>
      <c r="BT21" s="4">
        <f t="shared" si="22"/>
        <v>12000</v>
      </c>
      <c r="BU21" s="4">
        <f t="shared" si="22"/>
        <v>12000</v>
      </c>
      <c r="BV21" s="4">
        <f t="shared" si="22"/>
        <v>12000</v>
      </c>
      <c r="BW21" s="4">
        <f t="shared" si="22"/>
        <v>12000</v>
      </c>
      <c r="BX21" s="4">
        <f t="shared" si="22"/>
        <v>12000</v>
      </c>
      <c r="BY21" s="4">
        <f t="shared" si="22"/>
        <v>12000</v>
      </c>
      <c r="BZ21" s="4">
        <f t="shared" si="22"/>
        <v>12000</v>
      </c>
      <c r="CA21" s="4">
        <f t="shared" si="22"/>
        <v>12000</v>
      </c>
      <c r="CB21" s="4">
        <f t="shared" si="22"/>
        <v>12000</v>
      </c>
      <c r="CC21" s="4">
        <f t="shared" si="22"/>
        <v>12000</v>
      </c>
      <c r="CD21" s="4">
        <f t="shared" si="22"/>
        <v>12000</v>
      </c>
      <c r="CE21" s="4">
        <f t="shared" si="22"/>
        <v>12000</v>
      </c>
      <c r="CF21" s="4">
        <f t="shared" si="22"/>
        <v>12000</v>
      </c>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row>
    <row r="22" spans="1:313" s="4" customFormat="1" x14ac:dyDescent="0.35">
      <c r="A22" s="21"/>
      <c r="B22" s="4" t="s">
        <v>25</v>
      </c>
      <c r="C22" s="21"/>
      <c r="D22" s="4">
        <v>25000</v>
      </c>
      <c r="E22" s="4">
        <f>D22+D18*0.4-(E32-D32)</f>
        <v>25546.25</v>
      </c>
      <c r="F22" s="23">
        <f>E22+E18-190</f>
        <v>21530.12125</v>
      </c>
      <c r="G22" s="4">
        <f>F22+F18*0.4-(G32-F32)</f>
        <v>26331.875704750004</v>
      </c>
      <c r="H22" s="4">
        <f>G22+G18*0.4-(H32-G32)</f>
        <v>27371.212128519153</v>
      </c>
      <c r="I22" s="4">
        <f>H22+H18*0.4-(I32-H32)</f>
        <v>28574.739414273525</v>
      </c>
      <c r="J22" s="4">
        <f>I22+I18*0.4-(J32-I32)</f>
        <v>29953.39463640768</v>
      </c>
      <c r="K22" s="23">
        <f>J22+J18-(K32-J32)</f>
        <v>16298.188508304804</v>
      </c>
      <c r="L22" s="4">
        <f>K22+K18*0.4-(L32-K32)</f>
        <v>18018.463587589176</v>
      </c>
      <c r="M22" s="4">
        <f>L22+L18*0.4-(M32-L32)</f>
        <v>19949.106534919774</v>
      </c>
      <c r="N22" s="4">
        <f t="shared" ref="N22:BY22" si="23">M22+M18*0.4-(N32-M32)</f>
        <v>22103.35681849602</v>
      </c>
      <c r="O22" s="4">
        <f t="shared" si="23"/>
        <v>22095.097786968785</v>
      </c>
      <c r="P22" s="4">
        <f t="shared" si="23"/>
        <v>24687.524207011174</v>
      </c>
      <c r="Q22" s="4">
        <f t="shared" si="23"/>
        <v>27546.151791851637</v>
      </c>
      <c r="R22" s="4">
        <f t="shared" si="23"/>
        <v>27402.617276668774</v>
      </c>
      <c r="S22" s="4">
        <f t="shared" si="23"/>
        <v>30772.103325944816</v>
      </c>
      <c r="T22" s="4">
        <f t="shared" si="23"/>
        <v>34456.488232212621</v>
      </c>
      <c r="U22" s="4">
        <f t="shared" si="23"/>
        <v>38474.079715213709</v>
      </c>
      <c r="V22" s="4">
        <f t="shared" si="23"/>
        <v>41644.045429331956</v>
      </c>
      <c r="W22" s="4">
        <f t="shared" si="23"/>
        <v>46360.715519640369</v>
      </c>
      <c r="X22" s="4">
        <f t="shared" si="23"/>
        <v>51470.268497823221</v>
      </c>
      <c r="Y22" s="4">
        <f t="shared" si="23"/>
        <v>56994.662332141183</v>
      </c>
      <c r="Z22" s="4">
        <f t="shared" si="23"/>
        <v>62956.867837167447</v>
      </c>
      <c r="AA22" s="4">
        <f t="shared" si="23"/>
        <v>69380.91078681525</v>
      </c>
      <c r="AB22" s="4">
        <f t="shared" si="23"/>
        <v>76291.91567445721</v>
      </c>
      <c r="AC22" s="4">
        <f t="shared" si="23"/>
        <v>83716.151182155823</v>
      </c>
      <c r="AD22" s="4">
        <f t="shared" si="23"/>
        <v>91681.077423303374</v>
      </c>
      <c r="AE22" s="4">
        <f t="shared" si="23"/>
        <v>100215.39502533166</v>
      </c>
      <c r="AF22" s="4">
        <f t="shared" si="23"/>
        <v>109349.09612159831</v>
      </c>
      <c r="AG22" s="4">
        <f t="shared" si="23"/>
        <v>119113.51732409252</v>
      </c>
      <c r="AH22" s="4">
        <f t="shared" si="23"/>
        <v>129541.39475122972</v>
      </c>
      <c r="AI22" s="4">
        <f t="shared" si="23"/>
        <v>134772.58244253794</v>
      </c>
      <c r="AJ22" s="4">
        <f t="shared" si="23"/>
        <v>140404.68726076404</v>
      </c>
      <c r="AK22" s="4">
        <f t="shared" si="23"/>
        <v>146460.66093710373</v>
      </c>
      <c r="AL22" s="4">
        <f t="shared" si="23"/>
        <v>152964.53746959005</v>
      </c>
      <c r="AM22" s="4">
        <f t="shared" si="23"/>
        <v>159941.47882100352</v>
      </c>
      <c r="AN22" s="4">
        <f t="shared" si="23"/>
        <v>159637.80229931301</v>
      </c>
      <c r="AO22" s="4">
        <f t="shared" si="23"/>
        <v>159444.48111647859</v>
      </c>
      <c r="AP22" s="4">
        <f t="shared" si="23"/>
        <v>159373.01532215884</v>
      </c>
      <c r="AQ22" s="4">
        <f t="shared" si="23"/>
        <v>159435.57188376097</v>
      </c>
      <c r="AR22" s="4">
        <f t="shared" si="23"/>
        <v>159645.01570648651</v>
      </c>
      <c r="AS22" s="4">
        <f t="shared" si="23"/>
        <v>160014.9419437747</v>
      </c>
      <c r="AT22" s="4">
        <f t="shared" si="23"/>
        <v>160324.54775997763</v>
      </c>
      <c r="AU22" s="4">
        <f t="shared" si="23"/>
        <v>160571.02478329837</v>
      </c>
      <c r="AV22" s="4">
        <f t="shared" si="23"/>
        <v>160751.46884526004</v>
      </c>
      <c r="AW22" s="4">
        <f t="shared" si="23"/>
        <v>160862.87702955352</v>
      </c>
      <c r="AX22" s="4">
        <f t="shared" si="23"/>
        <v>160902.14463315794</v>
      </c>
      <c r="AY22" s="4">
        <f t="shared" si="23"/>
        <v>160866.06203713611</v>
      </c>
      <c r="AZ22" s="4">
        <f t="shared" si="23"/>
        <v>160751.31148442856</v>
      </c>
      <c r="BA22" s="4">
        <f t="shared" si="23"/>
        <v>160554.46376188984</v>
      </c>
      <c r="BB22" s="4">
        <f t="shared" si="23"/>
        <v>160271.97478372767</v>
      </c>
      <c r="BC22" s="4">
        <f t="shared" si="23"/>
        <v>159800.36927259408</v>
      </c>
      <c r="BD22" s="4">
        <f t="shared" si="23"/>
        <v>159231.54328948978</v>
      </c>
      <c r="BE22" s="4">
        <f t="shared" si="23"/>
        <v>158561.45824566888</v>
      </c>
      <c r="BF22" s="4">
        <f t="shared" si="23"/>
        <v>157785.94242238064</v>
      </c>
      <c r="BG22" s="4">
        <f t="shared" si="23"/>
        <v>156900.68692380557</v>
      </c>
      <c r="BH22" s="4">
        <f t="shared" si="23"/>
        <v>155901.24151018262</v>
      </c>
      <c r="BI22" s="4">
        <f t="shared" si="23"/>
        <v>154783.01030757648</v>
      </c>
      <c r="BJ22" s="4">
        <f t="shared" si="23"/>
        <v>153541.24739062635</v>
      </c>
      <c r="BK22" s="4">
        <f t="shared" si="23"/>
        <v>152171.05223450752</v>
      </c>
      <c r="BL22" s="4">
        <f t="shared" si="23"/>
        <v>150667.36503222302</v>
      </c>
      <c r="BM22" s="4">
        <f t="shared" si="23"/>
        <v>149024.96187322584</v>
      </c>
      <c r="BN22" s="4">
        <f t="shared" si="23"/>
        <v>147238.44977925031</v>
      </c>
      <c r="BO22" s="4">
        <f t="shared" si="23"/>
        <v>145302.26159310777</v>
      </c>
      <c r="BP22" s="4">
        <f t="shared" si="23"/>
        <v>143210.65071607189</v>
      </c>
      <c r="BQ22" s="4">
        <f t="shared" si="23"/>
        <v>140957.68568934756</v>
      </c>
      <c r="BR22" s="4">
        <f t="shared" si="23"/>
        <v>138537.24461497954</v>
      </c>
      <c r="BS22" s="4">
        <f t="shared" si="23"/>
        <v>135943.00941141672</v>
      </c>
      <c r="BT22" s="4">
        <f t="shared" si="23"/>
        <v>133168.45989880289</v>
      </c>
      <c r="BU22" s="4">
        <f t="shared" si="23"/>
        <v>130206.86770891401</v>
      </c>
      <c r="BV22" s="4">
        <f t="shared" si="23"/>
        <v>127051.29001450847</v>
      </c>
      <c r="BW22" s="4">
        <f t="shared" si="23"/>
        <v>123694.56307269697</v>
      </c>
      <c r="BX22" s="4">
        <f t="shared" si="23"/>
        <v>120129.29557677436</v>
      </c>
      <c r="BY22" s="4">
        <f t="shared" si="23"/>
        <v>116347.8618107868</v>
      </c>
      <c r="BZ22" s="4">
        <f t="shared" ref="BZ22:CF22" si="24">BY22+BY18*0.4-(BZ32-BY32)</f>
        <v>112342.39460093205</v>
      </c>
      <c r="CA22" s="4">
        <f t="shared" si="24"/>
        <v>108104.77805771121</v>
      </c>
      <c r="CB22" s="4">
        <f t="shared" si="24"/>
        <v>103626.64010256398</v>
      </c>
      <c r="CC22" s="4">
        <f t="shared" si="24"/>
        <v>98899.34477252794</v>
      </c>
      <c r="CD22" s="4">
        <f t="shared" si="24"/>
        <v>93913.984296264753</v>
      </c>
      <c r="CE22" s="4">
        <f t="shared" si="24"/>
        <v>88661.37093459192</v>
      </c>
      <c r="CF22" s="4">
        <f t="shared" si="24"/>
        <v>83132.028578448837</v>
      </c>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row>
    <row r="23" spans="1:313" s="4" customFormat="1" x14ac:dyDescent="0.35">
      <c r="A23" s="21"/>
      <c r="B23" s="4" t="s">
        <v>9</v>
      </c>
      <c r="C23" s="21"/>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v>0</v>
      </c>
      <c r="BG23" s="4">
        <v>0</v>
      </c>
      <c r="BH23" s="4">
        <v>0</v>
      </c>
      <c r="BI23" s="4">
        <v>0</v>
      </c>
      <c r="BJ23" s="4">
        <v>0</v>
      </c>
      <c r="BK23" s="4">
        <v>0</v>
      </c>
      <c r="BL23" s="4">
        <v>0</v>
      </c>
      <c r="BM23" s="4">
        <v>0</v>
      </c>
      <c r="BN23" s="4">
        <v>0</v>
      </c>
      <c r="BO23" s="4">
        <v>0</v>
      </c>
      <c r="BP23" s="4">
        <v>0</v>
      </c>
      <c r="BQ23" s="4">
        <v>0</v>
      </c>
      <c r="BR23" s="4">
        <v>0</v>
      </c>
      <c r="BS23" s="4">
        <v>0</v>
      </c>
      <c r="BT23" s="4">
        <v>0</v>
      </c>
      <c r="BU23" s="4">
        <v>0</v>
      </c>
      <c r="BV23" s="4">
        <v>0</v>
      </c>
      <c r="BW23" s="4">
        <v>0</v>
      </c>
      <c r="BX23" s="4">
        <v>0</v>
      </c>
      <c r="BY23" s="4">
        <v>0</v>
      </c>
      <c r="BZ23" s="4">
        <v>0</v>
      </c>
      <c r="CA23" s="4">
        <v>0</v>
      </c>
      <c r="CB23" s="4">
        <v>0</v>
      </c>
      <c r="CC23" s="4">
        <v>0</v>
      </c>
      <c r="CD23" s="4">
        <v>0</v>
      </c>
      <c r="CE23" s="4">
        <v>0</v>
      </c>
      <c r="CF23" s="4">
        <v>0</v>
      </c>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row>
    <row r="24" spans="1:313" s="4" customFormat="1" x14ac:dyDescent="0.35">
      <c r="A24" s="21"/>
      <c r="B24" s="4" t="s">
        <v>10</v>
      </c>
      <c r="C24" s="21"/>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4">
        <v>0</v>
      </c>
      <c r="BQ24" s="4">
        <v>0</v>
      </c>
      <c r="BR24" s="4">
        <v>0</v>
      </c>
      <c r="BS24" s="4">
        <v>0</v>
      </c>
      <c r="BT24" s="4">
        <v>0</v>
      </c>
      <c r="BU24" s="4">
        <v>0</v>
      </c>
      <c r="BV24" s="4">
        <v>0</v>
      </c>
      <c r="BW24" s="4">
        <v>0</v>
      </c>
      <c r="BX24" s="4">
        <v>0</v>
      </c>
      <c r="BY24" s="4">
        <v>0</v>
      </c>
      <c r="BZ24" s="4">
        <v>0</v>
      </c>
      <c r="CA24" s="4">
        <v>0</v>
      </c>
      <c r="CB24" s="4">
        <v>0</v>
      </c>
      <c r="CC24" s="4">
        <v>0</v>
      </c>
      <c r="CD24" s="4">
        <v>0</v>
      </c>
      <c r="CE24" s="4">
        <v>0</v>
      </c>
      <c r="CF24" s="4">
        <v>0</v>
      </c>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row>
    <row r="25" spans="1:313" s="4" customFormat="1" x14ac:dyDescent="0.35">
      <c r="A25" s="21"/>
      <c r="B25" s="4" t="s">
        <v>11</v>
      </c>
      <c r="C25" s="21"/>
      <c r="D25" s="4">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row>
    <row r="26" spans="1:313" s="4" customFormat="1" x14ac:dyDescent="0.35">
      <c r="A26" s="21"/>
      <c r="B26" s="4" t="s">
        <v>12</v>
      </c>
      <c r="C26" s="21"/>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row>
    <row r="27" spans="1:313" s="4" customFormat="1" x14ac:dyDescent="0.35">
      <c r="A27" s="21"/>
      <c r="B27" s="4" t="s">
        <v>13</v>
      </c>
      <c r="C27" s="21"/>
      <c r="D27" s="4">
        <v>30000</v>
      </c>
      <c r="E27" s="4">
        <f>D27+D18*0.6</f>
        <v>31095</v>
      </c>
      <c r="F27" s="4">
        <f>E27</f>
        <v>31095</v>
      </c>
      <c r="G27" s="4">
        <f>F27+F18*0.6</f>
        <v>38592.88807275</v>
      </c>
      <c r="H27" s="4">
        <f t="shared" ref="H27:BS27" si="25">G27+G18*0.6</f>
        <v>40457.483072700597</v>
      </c>
      <c r="I27" s="4">
        <f t="shared" si="25"/>
        <v>42579.060028379419</v>
      </c>
      <c r="J27" s="4">
        <f t="shared" si="25"/>
        <v>44974.398899574575</v>
      </c>
      <c r="K27" s="4">
        <f>J27</f>
        <v>44974.398899574575</v>
      </c>
      <c r="L27" s="4">
        <f t="shared" si="25"/>
        <v>47905.483490301165</v>
      </c>
      <c r="M27" s="4">
        <f t="shared" si="25"/>
        <v>51164.393402110094</v>
      </c>
      <c r="N27" s="4">
        <f t="shared" si="25"/>
        <v>54771.417410465961</v>
      </c>
      <c r="O27" s="4">
        <f t="shared" si="25"/>
        <v>55147.825146571304</v>
      </c>
      <c r="P27" s="4">
        <f t="shared" si="25"/>
        <v>59438.868929949953</v>
      </c>
      <c r="Q27" s="4">
        <f t="shared" si="25"/>
        <v>64143.298605891738</v>
      </c>
      <c r="R27" s="4">
        <f t="shared" si="25"/>
        <v>64359.062222252367</v>
      </c>
      <c r="S27" s="4">
        <f t="shared" si="25"/>
        <v>69859.443973921079</v>
      </c>
      <c r="T27" s="4">
        <f t="shared" si="25"/>
        <v>75847.78935479885</v>
      </c>
      <c r="U27" s="4">
        <f t="shared" si="25"/>
        <v>82352.106481528201</v>
      </c>
      <c r="V27" s="4">
        <f t="shared" si="25"/>
        <v>87601.712501511269</v>
      </c>
      <c r="W27" s="4">
        <f t="shared" si="25"/>
        <v>95188.688096487778</v>
      </c>
      <c r="X27" s="4">
        <f t="shared" si="25"/>
        <v>103382.90698935893</v>
      </c>
      <c r="Y27" s="4">
        <f t="shared" si="25"/>
        <v>112217.93329632864</v>
      </c>
      <c r="Z27" s="4">
        <f t="shared" si="25"/>
        <v>121728.87235380306</v>
      </c>
      <c r="AA27" s="4">
        <f t="shared" si="25"/>
        <v>131952.43465620751</v>
      </c>
      <c r="AB27" s="4">
        <f t="shared" si="25"/>
        <v>142927.00229133086</v>
      </c>
      <c r="AC27" s="4">
        <f t="shared" si="25"/>
        <v>154692.69796716727</v>
      </c>
      <c r="AD27" s="4">
        <f t="shared" si="25"/>
        <v>167291.4567276772</v>
      </c>
      <c r="AE27" s="4">
        <f t="shared" si="25"/>
        <v>180767.10045846581</v>
      </c>
      <c r="AF27" s="4">
        <f t="shared" si="25"/>
        <v>195165.4152870831</v>
      </c>
      <c r="AG27" s="4">
        <f t="shared" si="25"/>
        <v>210534.23198648932</v>
      </c>
      <c r="AH27" s="4">
        <f t="shared" si="25"/>
        <v>226923.50949420829</v>
      </c>
      <c r="AI27" s="4">
        <f t="shared" si="25"/>
        <v>235543.91354602927</v>
      </c>
      <c r="AJ27" s="4">
        <f t="shared" si="25"/>
        <v>244792.77007624711</v>
      </c>
      <c r="AK27" s="4">
        <f t="shared" si="25"/>
        <v>254705.4543692361</v>
      </c>
      <c r="AL27" s="4">
        <f t="shared" si="25"/>
        <v>265318.99827869178</v>
      </c>
      <c r="AM27" s="4">
        <f t="shared" si="25"/>
        <v>276672.15993541363</v>
      </c>
      <c r="AN27" s="4">
        <f t="shared" si="25"/>
        <v>277135.46601951565</v>
      </c>
      <c r="AO27" s="4">
        <f t="shared" si="25"/>
        <v>277796.46384223411</v>
      </c>
      <c r="AP27" s="4">
        <f t="shared" si="25"/>
        <v>278673.52903361851</v>
      </c>
      <c r="AQ27" s="4">
        <f t="shared" si="25"/>
        <v>279786.07699478592</v>
      </c>
      <c r="AR27" s="4">
        <f t="shared" si="25"/>
        <v>281154.61080679519</v>
      </c>
      <c r="AS27" s="4">
        <f t="shared" si="25"/>
        <v>282800.77112337569</v>
      </c>
      <c r="AT27" s="4">
        <f t="shared" si="25"/>
        <v>284394.64529195102</v>
      </c>
      <c r="AU27" s="4">
        <f t="shared" si="25"/>
        <v>285933.35756175249</v>
      </c>
      <c r="AV27" s="4">
        <f t="shared" si="25"/>
        <v>287413.93527523411</v>
      </c>
      <c r="AW27" s="4">
        <f t="shared" si="25"/>
        <v>288833.30607893231</v>
      </c>
      <c r="AX27" s="4">
        <f t="shared" si="25"/>
        <v>290188.29506005096</v>
      </c>
      <c r="AY27" s="4">
        <f t="shared" si="25"/>
        <v>291475.62180688011</v>
      </c>
      <c r="AZ27" s="4">
        <f t="shared" si="25"/>
        <v>292691.89739111083</v>
      </c>
      <c r="BA27" s="4">
        <f t="shared" si="25"/>
        <v>293833.62127006007</v>
      </c>
      <c r="BB27" s="4">
        <f t="shared" si="25"/>
        <v>294897.17810677062</v>
      </c>
      <c r="BC27" s="4">
        <f t="shared" si="25"/>
        <v>295729.11530466244</v>
      </c>
      <c r="BD27" s="4">
        <f t="shared" si="25"/>
        <v>296469.0988858589</v>
      </c>
      <c r="BE27" s="4">
        <f t="shared" si="25"/>
        <v>297112.95666543534</v>
      </c>
      <c r="BF27" s="4">
        <f t="shared" si="25"/>
        <v>297656.38276289654</v>
      </c>
      <c r="BG27" s="4">
        <f t="shared" si="25"/>
        <v>298094.93384156126</v>
      </c>
      <c r="BH27" s="4">
        <f t="shared" si="25"/>
        <v>298424.0252490826</v>
      </c>
      <c r="BI27" s="4">
        <f t="shared" si="25"/>
        <v>298638.92705660762</v>
      </c>
      <c r="BJ27" s="4">
        <f t="shared" si="25"/>
        <v>298734.75999401684</v>
      </c>
      <c r="BK27" s="4">
        <f t="shared" si="25"/>
        <v>298706.49127862224</v>
      </c>
      <c r="BL27" s="4">
        <f t="shared" si="25"/>
        <v>298548.93033463659</v>
      </c>
      <c r="BM27" s="4">
        <f t="shared" si="25"/>
        <v>298256.72440066235</v>
      </c>
      <c r="BN27" s="4">
        <f t="shared" si="25"/>
        <v>297824.3540223788</v>
      </c>
      <c r="BO27" s="4">
        <f t="shared" si="25"/>
        <v>297246.1284275385</v>
      </c>
      <c r="BP27" s="4">
        <f t="shared" si="25"/>
        <v>296516.18078031129</v>
      </c>
      <c r="BQ27" s="4">
        <f t="shared" si="25"/>
        <v>295628.46331194288</v>
      </c>
      <c r="BR27" s="4">
        <f t="shared" si="25"/>
        <v>294576.74232461903</v>
      </c>
      <c r="BS27" s="4">
        <f t="shared" si="25"/>
        <v>293354.59306535096</v>
      </c>
      <c r="BT27" s="4">
        <f t="shared" ref="BT27:CF27" si="26">BS27+BS18*0.6</f>
        <v>291955.39446661907</v>
      </c>
      <c r="BU27" s="4">
        <f t="shared" si="26"/>
        <v>290372.32375043118</v>
      </c>
      <c r="BV27" s="4">
        <f t="shared" si="26"/>
        <v>288598.35089237092</v>
      </c>
      <c r="BW27" s="4">
        <f t="shared" si="26"/>
        <v>286626.23294212588</v>
      </c>
      <c r="BX27" s="4">
        <f t="shared" si="26"/>
        <v>284448.50819690072</v>
      </c>
      <c r="BY27" s="4">
        <f t="shared" si="26"/>
        <v>282057.49022403121</v>
      </c>
      <c r="BZ27" s="4">
        <f t="shared" si="26"/>
        <v>279445.26172902482</v>
      </c>
      <c r="CA27" s="4">
        <f t="shared" si="26"/>
        <v>276603.6682651614</v>
      </c>
      <c r="CB27" s="4">
        <f t="shared" si="26"/>
        <v>273524.31178069225</v>
      </c>
      <c r="CC27" s="4">
        <f t="shared" si="26"/>
        <v>270198.54399957875</v>
      </c>
      <c r="CD27" s="4">
        <f t="shared" si="26"/>
        <v>266617.45963161241</v>
      </c>
      <c r="CE27" s="4">
        <f t="shared" si="26"/>
        <v>262771.88940765662</v>
      </c>
      <c r="CF27" s="4">
        <f t="shared" si="26"/>
        <v>258652.39293564484</v>
      </c>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row>
    <row r="28" spans="1:313" s="4" customFormat="1" x14ac:dyDescent="0.35">
      <c r="A28" s="21"/>
      <c r="B28" s="4" t="s">
        <v>14</v>
      </c>
      <c r="C28" s="21"/>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4">
        <v>0</v>
      </c>
      <c r="BH28" s="4">
        <v>0</v>
      </c>
      <c r="BI28" s="4">
        <v>0</v>
      </c>
      <c r="BJ28" s="4">
        <v>0</v>
      </c>
      <c r="BK28" s="4">
        <v>0</v>
      </c>
      <c r="BL28" s="4">
        <v>0</v>
      </c>
      <c r="BM28" s="4">
        <v>0</v>
      </c>
      <c r="BN28" s="4">
        <v>0</v>
      </c>
      <c r="BO28" s="4">
        <v>0</v>
      </c>
      <c r="BP28" s="4">
        <v>0</v>
      </c>
      <c r="BQ28" s="4">
        <v>0</v>
      </c>
      <c r="BR28" s="4">
        <v>0</v>
      </c>
      <c r="BS28" s="4">
        <v>0</v>
      </c>
      <c r="BT28" s="4">
        <v>0</v>
      </c>
      <c r="BU28" s="4">
        <v>0</v>
      </c>
      <c r="BV28" s="4">
        <v>0</v>
      </c>
      <c r="BW28" s="4">
        <v>0</v>
      </c>
      <c r="BX28" s="4">
        <v>0</v>
      </c>
      <c r="BY28" s="4">
        <v>0</v>
      </c>
      <c r="BZ28" s="4">
        <v>0</v>
      </c>
      <c r="CA28" s="4">
        <v>0</v>
      </c>
      <c r="CB28" s="4">
        <v>0</v>
      </c>
      <c r="CC28" s="4">
        <v>0</v>
      </c>
      <c r="CD28" s="4">
        <v>0</v>
      </c>
      <c r="CE28" s="4">
        <v>0</v>
      </c>
      <c r="CF28" s="4">
        <v>0</v>
      </c>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row>
    <row r="29" spans="1:313" s="4" customFormat="1" x14ac:dyDescent="0.35">
      <c r="A29" s="21"/>
      <c r="B29" s="4" t="s">
        <v>15</v>
      </c>
      <c r="C29" s="21"/>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4">
        <v>0</v>
      </c>
      <c r="BR29" s="4">
        <v>0</v>
      </c>
      <c r="BS29" s="4">
        <v>0</v>
      </c>
      <c r="BT29" s="4">
        <v>0</v>
      </c>
      <c r="BU29" s="4">
        <v>0</v>
      </c>
      <c r="BV29" s="4">
        <v>0</v>
      </c>
      <c r="BW29" s="4">
        <v>0</v>
      </c>
      <c r="BX29" s="4">
        <v>0</v>
      </c>
      <c r="BY29" s="4">
        <v>0</v>
      </c>
      <c r="BZ29" s="4">
        <v>0</v>
      </c>
      <c r="CA29" s="4">
        <v>0</v>
      </c>
      <c r="CB29" s="4">
        <v>0</v>
      </c>
      <c r="CC29" s="4">
        <v>0</v>
      </c>
      <c r="CD29" s="4">
        <v>0</v>
      </c>
      <c r="CE29" s="4">
        <v>0</v>
      </c>
      <c r="CF29" s="4">
        <v>0</v>
      </c>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row>
    <row r="30" spans="1:313" s="4" customFormat="1" x14ac:dyDescent="0.35">
      <c r="A30" s="21"/>
      <c r="B30" s="4" t="s">
        <v>16</v>
      </c>
      <c r="C30" s="21"/>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row>
    <row r="31" spans="1:313" s="4" customFormat="1" x14ac:dyDescent="0.35">
      <c r="A31" s="21"/>
      <c r="B31" s="4" t="s">
        <v>17</v>
      </c>
      <c r="C31" s="21"/>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v>0</v>
      </c>
      <c r="BG31" s="4">
        <v>0</v>
      </c>
      <c r="BH31" s="4">
        <v>0</v>
      </c>
      <c r="BI31" s="4">
        <v>0</v>
      </c>
      <c r="BJ31" s="4">
        <v>0</v>
      </c>
      <c r="BK31" s="4">
        <v>0</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row>
    <row r="32" spans="1:313" s="4" customFormat="1" x14ac:dyDescent="0.35">
      <c r="A32" s="21"/>
      <c r="B32" s="4" t="s">
        <v>18</v>
      </c>
      <c r="C32" s="21"/>
      <c r="D32" s="4">
        <f>D6/12*3</f>
        <v>5250</v>
      </c>
      <c r="E32" s="4">
        <f>D32*1.035</f>
        <v>5433.75</v>
      </c>
      <c r="F32" s="4">
        <f t="shared" ref="F32:BQ32" si="27">E32*1.035</f>
        <v>5623.9312499999996</v>
      </c>
      <c r="G32" s="4">
        <f t="shared" si="27"/>
        <v>5820.7688437499992</v>
      </c>
      <c r="H32" s="4">
        <f t="shared" si="27"/>
        <v>6024.4957532812487</v>
      </c>
      <c r="I32" s="4">
        <f t="shared" si="27"/>
        <v>6235.3531046460921</v>
      </c>
      <c r="J32" s="4">
        <f t="shared" si="27"/>
        <v>6453.5904633087048</v>
      </c>
      <c r="K32" s="4">
        <f t="shared" si="27"/>
        <v>6679.4661295245087</v>
      </c>
      <c r="L32" s="4">
        <f t="shared" si="27"/>
        <v>6913.2474440578662</v>
      </c>
      <c r="M32" s="4">
        <f t="shared" si="27"/>
        <v>7155.2111045998909</v>
      </c>
      <c r="N32" s="4">
        <f t="shared" si="27"/>
        <v>7405.6434932608863</v>
      </c>
      <c r="O32" s="4">
        <f t="shared" si="27"/>
        <v>7664.8410155250167</v>
      </c>
      <c r="P32" s="4">
        <f t="shared" si="27"/>
        <v>7933.1104510683917</v>
      </c>
      <c r="Q32" s="4">
        <f t="shared" si="27"/>
        <v>8210.7693168557853</v>
      </c>
      <c r="R32" s="4">
        <f t="shared" si="27"/>
        <v>8498.146242945737</v>
      </c>
      <c r="S32" s="4">
        <f t="shared" si="27"/>
        <v>8795.5813614488379</v>
      </c>
      <c r="T32" s="4">
        <f t="shared" si="27"/>
        <v>9103.4267090995472</v>
      </c>
      <c r="U32" s="4">
        <f t="shared" si="27"/>
        <v>9422.0466439180309</v>
      </c>
      <c r="V32" s="4">
        <f t="shared" si="27"/>
        <v>9751.818276455162</v>
      </c>
      <c r="W32" s="4">
        <f t="shared" si="27"/>
        <v>10093.131916131091</v>
      </c>
      <c r="X32" s="4">
        <f t="shared" si="27"/>
        <v>10446.391533195678</v>
      </c>
      <c r="Y32" s="4">
        <f t="shared" si="27"/>
        <v>10812.015236857525</v>
      </c>
      <c r="Z32" s="4">
        <f t="shared" si="27"/>
        <v>11190.435770147538</v>
      </c>
      <c r="AA32" s="4">
        <f t="shared" si="27"/>
        <v>11582.101022102701</v>
      </c>
      <c r="AB32" s="4">
        <f t="shared" si="27"/>
        <v>11987.474557876294</v>
      </c>
      <c r="AC32" s="4">
        <f t="shared" si="27"/>
        <v>12407.036167401964</v>
      </c>
      <c r="AD32" s="4">
        <f t="shared" si="27"/>
        <v>12841.282433261033</v>
      </c>
      <c r="AE32" s="4">
        <f t="shared" si="27"/>
        <v>13290.727318425168</v>
      </c>
      <c r="AF32" s="4">
        <f t="shared" si="27"/>
        <v>13755.902774570048</v>
      </c>
      <c r="AG32" s="4">
        <f t="shared" si="27"/>
        <v>14237.359371679999</v>
      </c>
      <c r="AH32" s="4">
        <f t="shared" si="27"/>
        <v>14735.666949688797</v>
      </c>
      <c r="AI32" s="4">
        <f t="shared" si="27"/>
        <v>15251.415292927904</v>
      </c>
      <c r="AJ32" s="4">
        <f t="shared" si="27"/>
        <v>15785.21482818038</v>
      </c>
      <c r="AK32" s="4">
        <f t="shared" si="27"/>
        <v>16337.697347166692</v>
      </c>
      <c r="AL32" s="4">
        <f t="shared" si="27"/>
        <v>16909.516754317523</v>
      </c>
      <c r="AM32" s="4">
        <f t="shared" si="27"/>
        <v>17501.349840718634</v>
      </c>
      <c r="AN32" s="4">
        <f t="shared" si="27"/>
        <v>18113.897085143784</v>
      </c>
      <c r="AO32" s="4">
        <f t="shared" si="27"/>
        <v>18747.883483123816</v>
      </c>
      <c r="AP32" s="4">
        <f t="shared" si="27"/>
        <v>19404.059405033149</v>
      </c>
      <c r="AQ32" s="4">
        <f t="shared" si="27"/>
        <v>20083.201484209309</v>
      </c>
      <c r="AR32" s="4">
        <f t="shared" si="27"/>
        <v>20786.113536156634</v>
      </c>
      <c r="AS32" s="4">
        <f t="shared" si="27"/>
        <v>21513.627509922113</v>
      </c>
      <c r="AT32" s="4">
        <f t="shared" si="27"/>
        <v>22266.604472769384</v>
      </c>
      <c r="AU32" s="4">
        <f t="shared" si="27"/>
        <v>23045.935629316311</v>
      </c>
      <c r="AV32" s="4">
        <f t="shared" si="27"/>
        <v>23852.543376342379</v>
      </c>
      <c r="AW32" s="4">
        <f t="shared" si="27"/>
        <v>24687.382394514359</v>
      </c>
      <c r="AX32" s="4">
        <f t="shared" si="27"/>
        <v>25551.440778322361</v>
      </c>
      <c r="AY32" s="4">
        <f t="shared" si="27"/>
        <v>26445.741205563641</v>
      </c>
      <c r="AZ32" s="4">
        <f t="shared" si="27"/>
        <v>27371.342147758365</v>
      </c>
      <c r="BA32" s="4">
        <f t="shared" si="27"/>
        <v>28329.339122929905</v>
      </c>
      <c r="BB32" s="4">
        <f t="shared" si="27"/>
        <v>29320.865992232448</v>
      </c>
      <c r="BC32" s="4">
        <f t="shared" si="27"/>
        <v>30347.096301960581</v>
      </c>
      <c r="BD32" s="4">
        <f t="shared" si="27"/>
        <v>31409.244672529199</v>
      </c>
      <c r="BE32" s="4">
        <f t="shared" si="27"/>
        <v>32508.56823606772</v>
      </c>
      <c r="BF32" s="4">
        <f t="shared" si="27"/>
        <v>33646.368124330089</v>
      </c>
      <c r="BG32" s="4">
        <f t="shared" si="27"/>
        <v>34823.991008681638</v>
      </c>
      <c r="BH32" s="4">
        <f t="shared" si="27"/>
        <v>36042.830693985496</v>
      </c>
      <c r="BI32" s="4">
        <f t="shared" si="27"/>
        <v>37304.329768274984</v>
      </c>
      <c r="BJ32" s="4">
        <f t="shared" si="27"/>
        <v>38609.981310164607</v>
      </c>
      <c r="BK32" s="4">
        <f t="shared" si="27"/>
        <v>39961.330656020364</v>
      </c>
      <c r="BL32" s="4">
        <f t="shared" si="27"/>
        <v>41359.977228981072</v>
      </c>
      <c r="BM32" s="4">
        <f t="shared" si="27"/>
        <v>42807.576431995403</v>
      </c>
      <c r="BN32" s="4">
        <f t="shared" si="27"/>
        <v>44305.841607115239</v>
      </c>
      <c r="BO32" s="4">
        <f t="shared" si="27"/>
        <v>45856.546063364265</v>
      </c>
      <c r="BP32" s="4">
        <f t="shared" si="27"/>
        <v>47461.525175582014</v>
      </c>
      <c r="BQ32" s="4">
        <f t="shared" si="27"/>
        <v>49122.678556727384</v>
      </c>
      <c r="BR32" s="4">
        <f t="shared" ref="BR32:CF32" si="28">BQ32*1.035</f>
        <v>50841.97230621284</v>
      </c>
      <c r="BS32" s="4">
        <f t="shared" si="28"/>
        <v>52621.441336930286</v>
      </c>
      <c r="BT32" s="4">
        <f t="shared" si="28"/>
        <v>54463.191783722839</v>
      </c>
      <c r="BU32" s="4">
        <f t="shared" si="28"/>
        <v>56369.403496153136</v>
      </c>
      <c r="BV32" s="4">
        <f t="shared" si="28"/>
        <v>58342.332618518492</v>
      </c>
      <c r="BW32" s="4">
        <f t="shared" si="28"/>
        <v>60384.314260166633</v>
      </c>
      <c r="BX32" s="4">
        <f t="shared" si="28"/>
        <v>62497.765259272463</v>
      </c>
      <c r="BY32" s="4">
        <f t="shared" si="28"/>
        <v>64685.187043346996</v>
      </c>
      <c r="BZ32" s="4">
        <f t="shared" si="28"/>
        <v>66949.16858986413</v>
      </c>
      <c r="CA32" s="4">
        <f t="shared" si="28"/>
        <v>69292.389490509362</v>
      </c>
      <c r="CB32" s="4">
        <f t="shared" si="28"/>
        <v>71717.623122677178</v>
      </c>
      <c r="CC32" s="4">
        <f t="shared" si="28"/>
        <v>74227.739931970878</v>
      </c>
      <c r="CD32" s="4">
        <f t="shared" si="28"/>
        <v>76825.710829589851</v>
      </c>
      <c r="CE32" s="4">
        <f t="shared" si="28"/>
        <v>79514.610708625492</v>
      </c>
      <c r="CF32" s="4">
        <f t="shared" si="28"/>
        <v>82297.622083427384</v>
      </c>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row>
    <row r="33" spans="1:313" s="4" customFormat="1" x14ac:dyDescent="0.35">
      <c r="A33" s="21"/>
      <c r="C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row>
    <row r="34" spans="1:313" s="16" customFormat="1" x14ac:dyDescent="0.35">
      <c r="A34" s="18"/>
      <c r="B34" s="14" t="s">
        <v>30</v>
      </c>
      <c r="C34" s="21"/>
      <c r="D34" s="15">
        <f>D21+D22+D32+D30+D25+D24+D23</f>
        <v>42250</v>
      </c>
      <c r="E34" s="15">
        <f t="shared" ref="E34:AI34" si="29">E21+E22+E32+E30+E25+E24+E23</f>
        <v>42980</v>
      </c>
      <c r="F34" s="15">
        <f t="shared" si="29"/>
        <v>39154.052499999998</v>
      </c>
      <c r="G34" s="15">
        <f t="shared" si="29"/>
        <v>44152.6445485</v>
      </c>
      <c r="H34" s="15">
        <f t="shared" si="29"/>
        <v>45395.707881800401</v>
      </c>
      <c r="I34" s="15">
        <f t="shared" si="29"/>
        <v>46810.09251891962</v>
      </c>
      <c r="J34" s="15">
        <f t="shared" si="29"/>
        <v>48406.985099716389</v>
      </c>
      <c r="K34" s="15">
        <f t="shared" si="29"/>
        <v>34977.654637829313</v>
      </c>
      <c r="L34" s="15">
        <f t="shared" si="29"/>
        <v>36931.711031647043</v>
      </c>
      <c r="M34" s="15">
        <f t="shared" si="29"/>
        <v>39104.317639519664</v>
      </c>
      <c r="N34" s="15">
        <f t="shared" si="29"/>
        <v>41509.000311756899</v>
      </c>
      <c r="O34" s="15">
        <f t="shared" si="29"/>
        <v>41759.938802493802</v>
      </c>
      <c r="P34" s="15">
        <f t="shared" si="29"/>
        <v>44620.634658079565</v>
      </c>
      <c r="Q34" s="15">
        <f t="shared" si="29"/>
        <v>47756.921108707422</v>
      </c>
      <c r="R34" s="15">
        <f t="shared" si="29"/>
        <v>47900.763519614513</v>
      </c>
      <c r="S34" s="15">
        <f t="shared" si="29"/>
        <v>51567.684687393652</v>
      </c>
      <c r="T34" s="15">
        <f t="shared" si="29"/>
        <v>55559.91494131217</v>
      </c>
      <c r="U34" s="15">
        <f t="shared" si="29"/>
        <v>59896.12635913174</v>
      </c>
      <c r="V34" s="15">
        <f t="shared" si="29"/>
        <v>63395.863705787116</v>
      </c>
      <c r="W34" s="15">
        <f t="shared" si="29"/>
        <v>68453.847435771459</v>
      </c>
      <c r="X34" s="15">
        <f t="shared" si="29"/>
        <v>73916.660031018895</v>
      </c>
      <c r="Y34" s="15">
        <f t="shared" si="29"/>
        <v>79806.677568998712</v>
      </c>
      <c r="Z34" s="15">
        <f t="shared" si="29"/>
        <v>86147.303607314985</v>
      </c>
      <c r="AA34" s="15">
        <f t="shared" si="29"/>
        <v>92963.011808917945</v>
      </c>
      <c r="AB34" s="15">
        <f t="shared" si="29"/>
        <v>100279.39023233351</v>
      </c>
      <c r="AC34" s="15">
        <f t="shared" si="29"/>
        <v>108123.18734955779</v>
      </c>
      <c r="AD34" s="15">
        <f t="shared" si="29"/>
        <v>116522.35985656441</v>
      </c>
      <c r="AE34" s="15">
        <f t="shared" si="29"/>
        <v>125506.12234375683</v>
      </c>
      <c r="AF34" s="15">
        <f t="shared" si="29"/>
        <v>135104.99889616837</v>
      </c>
      <c r="AG34" s="15">
        <f t="shared" si="29"/>
        <v>145350.87669577252</v>
      </c>
      <c r="AH34" s="15">
        <f t="shared" si="29"/>
        <v>156277.06170091854</v>
      </c>
      <c r="AI34" s="15">
        <f t="shared" si="29"/>
        <v>162023.99773546585</v>
      </c>
      <c r="AJ34" s="15">
        <f t="shared" ref="AJ34:BO34" si="30">AJ21+AJ22+AJ32+AJ30+AJ25+AJ24+AJ23</f>
        <v>168189.90208894442</v>
      </c>
      <c r="AK34" s="15">
        <f t="shared" si="30"/>
        <v>174798.35828427042</v>
      </c>
      <c r="AL34" s="15">
        <f t="shared" si="30"/>
        <v>181874.05422390759</v>
      </c>
      <c r="AM34" s="15">
        <f t="shared" si="30"/>
        <v>189442.82866172216</v>
      </c>
      <c r="AN34" s="15">
        <f t="shared" si="30"/>
        <v>189751.69938445679</v>
      </c>
      <c r="AO34" s="15">
        <f t="shared" si="30"/>
        <v>190192.36459960241</v>
      </c>
      <c r="AP34" s="15">
        <f t="shared" si="30"/>
        <v>190777.074727192</v>
      </c>
      <c r="AQ34" s="15">
        <f t="shared" si="30"/>
        <v>191518.77336797028</v>
      </c>
      <c r="AR34" s="15">
        <f t="shared" si="30"/>
        <v>192431.12924264313</v>
      </c>
      <c r="AS34" s="15">
        <f t="shared" si="30"/>
        <v>193528.56945369681</v>
      </c>
      <c r="AT34" s="15">
        <f t="shared" si="30"/>
        <v>194591.15223274703</v>
      </c>
      <c r="AU34" s="15">
        <f t="shared" si="30"/>
        <v>195616.96041261469</v>
      </c>
      <c r="AV34" s="15">
        <f t="shared" si="30"/>
        <v>196604.01222160243</v>
      </c>
      <c r="AW34" s="15">
        <f t="shared" si="30"/>
        <v>197550.25942406789</v>
      </c>
      <c r="AX34" s="15">
        <f t="shared" si="30"/>
        <v>198453.58541148031</v>
      </c>
      <c r="AY34" s="15">
        <f t="shared" si="30"/>
        <v>199311.80324269977</v>
      </c>
      <c r="AZ34" s="15">
        <f t="shared" si="30"/>
        <v>200122.65363218694</v>
      </c>
      <c r="BA34" s="15">
        <f t="shared" si="30"/>
        <v>200883.80288481974</v>
      </c>
      <c r="BB34" s="15">
        <f t="shared" si="30"/>
        <v>201592.84077596013</v>
      </c>
      <c r="BC34" s="15">
        <f t="shared" si="30"/>
        <v>202147.46557455466</v>
      </c>
      <c r="BD34" s="15">
        <f t="shared" si="30"/>
        <v>202640.78796201898</v>
      </c>
      <c r="BE34" s="15">
        <f t="shared" si="30"/>
        <v>203070.0264817366</v>
      </c>
      <c r="BF34" s="15">
        <f t="shared" si="30"/>
        <v>203432.31054671074</v>
      </c>
      <c r="BG34" s="15">
        <f t="shared" si="30"/>
        <v>203724.67793248722</v>
      </c>
      <c r="BH34" s="15">
        <f t="shared" si="30"/>
        <v>203944.07220416813</v>
      </c>
      <c r="BI34" s="15">
        <f t="shared" si="30"/>
        <v>204087.34007585148</v>
      </c>
      <c r="BJ34" s="15">
        <f t="shared" si="30"/>
        <v>204151.22870079096</v>
      </c>
      <c r="BK34" s="15">
        <f t="shared" si="30"/>
        <v>204132.38289052789</v>
      </c>
      <c r="BL34" s="15">
        <f t="shared" si="30"/>
        <v>204027.34226120409</v>
      </c>
      <c r="BM34" s="15">
        <f t="shared" si="30"/>
        <v>203832.53830522124</v>
      </c>
      <c r="BN34" s="15">
        <f t="shared" si="30"/>
        <v>203544.29138636554</v>
      </c>
      <c r="BO34" s="15">
        <f t="shared" si="30"/>
        <v>203158.80765647202</v>
      </c>
      <c r="BP34" s="15">
        <f t="shared" ref="BP34:CF34" si="31">BP21+BP22+BP32+BP30+BP25+BP24+BP23</f>
        <v>202672.1758916539</v>
      </c>
      <c r="BQ34" s="15">
        <f t="shared" si="31"/>
        <v>202080.36424607495</v>
      </c>
      <c r="BR34" s="15">
        <f t="shared" si="31"/>
        <v>201379.21692119239</v>
      </c>
      <c r="BS34" s="15">
        <f t="shared" si="31"/>
        <v>200564.45074834701</v>
      </c>
      <c r="BT34" s="15">
        <f t="shared" si="31"/>
        <v>199631.65168252573</v>
      </c>
      <c r="BU34" s="15">
        <f t="shared" si="31"/>
        <v>198576.27120506714</v>
      </c>
      <c r="BV34" s="15">
        <f t="shared" si="31"/>
        <v>197393.62263302697</v>
      </c>
      <c r="BW34" s="15">
        <f t="shared" si="31"/>
        <v>196078.8773328636</v>
      </c>
      <c r="BX34" s="15">
        <f t="shared" si="31"/>
        <v>194627.06083604682</v>
      </c>
      <c r="BY34" s="15">
        <f t="shared" si="31"/>
        <v>193033.04885413378</v>
      </c>
      <c r="BZ34" s="15">
        <f t="shared" si="31"/>
        <v>191291.56319079618</v>
      </c>
      <c r="CA34" s="15">
        <f t="shared" si="31"/>
        <v>189397.16754822058</v>
      </c>
      <c r="CB34" s="15">
        <f t="shared" si="31"/>
        <v>187344.26322524116</v>
      </c>
      <c r="CC34" s="15">
        <f t="shared" si="31"/>
        <v>185127.08470449882</v>
      </c>
      <c r="CD34" s="15">
        <f t="shared" si="31"/>
        <v>182739.6951258546</v>
      </c>
      <c r="CE34" s="15">
        <f t="shared" si="31"/>
        <v>180175.98164321741</v>
      </c>
      <c r="CF34" s="15">
        <f t="shared" si="31"/>
        <v>177429.65066187622</v>
      </c>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row>
    <row r="35" spans="1:313" s="16" customFormat="1" x14ac:dyDescent="0.35">
      <c r="A35" s="18"/>
      <c r="B35" s="14" t="s">
        <v>31</v>
      </c>
      <c r="C35" s="21"/>
      <c r="D35" s="15">
        <f>D27+D28+D31+D29+D26</f>
        <v>30000</v>
      </c>
      <c r="E35" s="15">
        <f t="shared" ref="E35:AI35" si="32">E27+E28+E31+E29+E26</f>
        <v>31095</v>
      </c>
      <c r="F35" s="15">
        <f t="shared" si="32"/>
        <v>31095</v>
      </c>
      <c r="G35" s="15">
        <f t="shared" si="32"/>
        <v>38592.88807275</v>
      </c>
      <c r="H35" s="15">
        <f t="shared" si="32"/>
        <v>40457.483072700597</v>
      </c>
      <c r="I35" s="15">
        <f t="shared" si="32"/>
        <v>42579.060028379419</v>
      </c>
      <c r="J35" s="15">
        <f t="shared" si="32"/>
        <v>44974.398899574575</v>
      </c>
      <c r="K35" s="15">
        <f t="shared" si="32"/>
        <v>44974.398899574575</v>
      </c>
      <c r="L35" s="15">
        <f t="shared" si="32"/>
        <v>47905.483490301165</v>
      </c>
      <c r="M35" s="15">
        <f t="shared" si="32"/>
        <v>51164.393402110094</v>
      </c>
      <c r="N35" s="15">
        <f t="shared" si="32"/>
        <v>54771.417410465961</v>
      </c>
      <c r="O35" s="15">
        <f t="shared" si="32"/>
        <v>55147.825146571304</v>
      </c>
      <c r="P35" s="15">
        <f t="shared" si="32"/>
        <v>59438.868929949953</v>
      </c>
      <c r="Q35" s="15">
        <f t="shared" si="32"/>
        <v>64143.298605891738</v>
      </c>
      <c r="R35" s="15">
        <f t="shared" si="32"/>
        <v>64359.062222252367</v>
      </c>
      <c r="S35" s="15">
        <f t="shared" si="32"/>
        <v>69859.443973921079</v>
      </c>
      <c r="T35" s="15">
        <f t="shared" si="32"/>
        <v>75847.78935479885</v>
      </c>
      <c r="U35" s="15">
        <f t="shared" si="32"/>
        <v>82352.106481528201</v>
      </c>
      <c r="V35" s="15">
        <f t="shared" si="32"/>
        <v>87601.712501511269</v>
      </c>
      <c r="W35" s="15">
        <f t="shared" si="32"/>
        <v>95188.688096487778</v>
      </c>
      <c r="X35" s="15">
        <f t="shared" si="32"/>
        <v>103382.90698935893</v>
      </c>
      <c r="Y35" s="15">
        <f t="shared" si="32"/>
        <v>112217.93329632864</v>
      </c>
      <c r="Z35" s="15">
        <f t="shared" si="32"/>
        <v>121728.87235380306</v>
      </c>
      <c r="AA35" s="15">
        <f t="shared" si="32"/>
        <v>131952.43465620751</v>
      </c>
      <c r="AB35" s="15">
        <f t="shared" si="32"/>
        <v>142927.00229133086</v>
      </c>
      <c r="AC35" s="15">
        <f t="shared" si="32"/>
        <v>154692.69796716727</v>
      </c>
      <c r="AD35" s="15">
        <f t="shared" si="32"/>
        <v>167291.4567276772</v>
      </c>
      <c r="AE35" s="15">
        <f t="shared" si="32"/>
        <v>180767.10045846581</v>
      </c>
      <c r="AF35" s="15">
        <f t="shared" si="32"/>
        <v>195165.4152870831</v>
      </c>
      <c r="AG35" s="15">
        <f t="shared" si="32"/>
        <v>210534.23198648932</v>
      </c>
      <c r="AH35" s="15">
        <f t="shared" si="32"/>
        <v>226923.50949420829</v>
      </c>
      <c r="AI35" s="15">
        <f t="shared" si="32"/>
        <v>235543.91354602927</v>
      </c>
      <c r="AJ35" s="15">
        <f t="shared" ref="AJ35:BO35" si="33">AJ27+AJ28+AJ31+AJ29+AJ26</f>
        <v>244792.77007624711</v>
      </c>
      <c r="AK35" s="15">
        <f t="shared" si="33"/>
        <v>254705.4543692361</v>
      </c>
      <c r="AL35" s="15">
        <f t="shared" si="33"/>
        <v>265318.99827869178</v>
      </c>
      <c r="AM35" s="15">
        <f t="shared" si="33"/>
        <v>276672.15993541363</v>
      </c>
      <c r="AN35" s="15">
        <f t="shared" si="33"/>
        <v>277135.46601951565</v>
      </c>
      <c r="AO35" s="15">
        <f t="shared" si="33"/>
        <v>277796.46384223411</v>
      </c>
      <c r="AP35" s="15">
        <f t="shared" si="33"/>
        <v>278673.52903361851</v>
      </c>
      <c r="AQ35" s="15">
        <f t="shared" si="33"/>
        <v>279786.07699478592</v>
      </c>
      <c r="AR35" s="15">
        <f t="shared" si="33"/>
        <v>281154.61080679519</v>
      </c>
      <c r="AS35" s="15">
        <f t="shared" si="33"/>
        <v>282800.77112337569</v>
      </c>
      <c r="AT35" s="15">
        <f t="shared" si="33"/>
        <v>284394.64529195102</v>
      </c>
      <c r="AU35" s="15">
        <f t="shared" si="33"/>
        <v>285933.35756175249</v>
      </c>
      <c r="AV35" s="15">
        <f t="shared" si="33"/>
        <v>287413.93527523411</v>
      </c>
      <c r="AW35" s="15">
        <f t="shared" si="33"/>
        <v>288833.30607893231</v>
      </c>
      <c r="AX35" s="15">
        <f t="shared" si="33"/>
        <v>290188.29506005096</v>
      </c>
      <c r="AY35" s="15">
        <f t="shared" si="33"/>
        <v>291475.62180688011</v>
      </c>
      <c r="AZ35" s="15">
        <f t="shared" si="33"/>
        <v>292691.89739111083</v>
      </c>
      <c r="BA35" s="15">
        <f t="shared" si="33"/>
        <v>293833.62127006007</v>
      </c>
      <c r="BB35" s="15">
        <f t="shared" si="33"/>
        <v>294897.17810677062</v>
      </c>
      <c r="BC35" s="15">
        <f t="shared" si="33"/>
        <v>295729.11530466244</v>
      </c>
      <c r="BD35" s="15">
        <f t="shared" si="33"/>
        <v>296469.0988858589</v>
      </c>
      <c r="BE35" s="15">
        <f t="shared" si="33"/>
        <v>297112.95666543534</v>
      </c>
      <c r="BF35" s="15">
        <f t="shared" si="33"/>
        <v>297656.38276289654</v>
      </c>
      <c r="BG35" s="15">
        <f t="shared" si="33"/>
        <v>298094.93384156126</v>
      </c>
      <c r="BH35" s="15">
        <f t="shared" si="33"/>
        <v>298424.0252490826</v>
      </c>
      <c r="BI35" s="15">
        <f t="shared" si="33"/>
        <v>298638.92705660762</v>
      </c>
      <c r="BJ35" s="15">
        <f t="shared" si="33"/>
        <v>298734.75999401684</v>
      </c>
      <c r="BK35" s="15">
        <f t="shared" si="33"/>
        <v>298706.49127862224</v>
      </c>
      <c r="BL35" s="15">
        <f t="shared" si="33"/>
        <v>298548.93033463659</v>
      </c>
      <c r="BM35" s="15">
        <f t="shared" si="33"/>
        <v>298256.72440066235</v>
      </c>
      <c r="BN35" s="15">
        <f t="shared" si="33"/>
        <v>297824.3540223788</v>
      </c>
      <c r="BO35" s="15">
        <f t="shared" si="33"/>
        <v>297246.1284275385</v>
      </c>
      <c r="BP35" s="15">
        <f t="shared" ref="BP35:CF35" si="34">BP27+BP28+BP31+BP29+BP26</f>
        <v>296516.18078031129</v>
      </c>
      <c r="BQ35" s="15">
        <f t="shared" si="34"/>
        <v>295628.46331194288</v>
      </c>
      <c r="BR35" s="15">
        <f t="shared" si="34"/>
        <v>294576.74232461903</v>
      </c>
      <c r="BS35" s="15">
        <f t="shared" si="34"/>
        <v>293354.59306535096</v>
      </c>
      <c r="BT35" s="15">
        <f t="shared" si="34"/>
        <v>291955.39446661907</v>
      </c>
      <c r="BU35" s="15">
        <f t="shared" si="34"/>
        <v>290372.32375043118</v>
      </c>
      <c r="BV35" s="15">
        <f t="shared" si="34"/>
        <v>288598.35089237092</v>
      </c>
      <c r="BW35" s="15">
        <f t="shared" si="34"/>
        <v>286626.23294212588</v>
      </c>
      <c r="BX35" s="15">
        <f t="shared" si="34"/>
        <v>284448.50819690072</v>
      </c>
      <c r="BY35" s="15">
        <f t="shared" si="34"/>
        <v>282057.49022403121</v>
      </c>
      <c r="BZ35" s="15">
        <f t="shared" si="34"/>
        <v>279445.26172902482</v>
      </c>
      <c r="CA35" s="15">
        <f t="shared" si="34"/>
        <v>276603.6682651614</v>
      </c>
      <c r="CB35" s="15">
        <f t="shared" si="34"/>
        <v>273524.31178069225</v>
      </c>
      <c r="CC35" s="15">
        <f t="shared" si="34"/>
        <v>270198.54399957875</v>
      </c>
      <c r="CD35" s="15">
        <f t="shared" si="34"/>
        <v>266617.45963161241</v>
      </c>
      <c r="CE35" s="15">
        <f t="shared" si="34"/>
        <v>262771.88940765662</v>
      </c>
      <c r="CF35" s="15">
        <f t="shared" si="34"/>
        <v>258652.39293564484</v>
      </c>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row>
    <row r="37" spans="1:313" s="16" customFormat="1" x14ac:dyDescent="0.35">
      <c r="A37" s="18"/>
      <c r="B37" s="14" t="s">
        <v>32</v>
      </c>
      <c r="C37" s="21"/>
      <c r="D37" s="17">
        <f t="shared" ref="D37:AI37" si="35">D34/D20</f>
        <v>0.58477508650519028</v>
      </c>
      <c r="E37" s="17">
        <f t="shared" si="35"/>
        <v>0.58022274721565981</v>
      </c>
      <c r="F37" s="17">
        <f t="shared" si="35"/>
        <v>0.557360577923809</v>
      </c>
      <c r="G37" s="17">
        <f t="shared" si="35"/>
        <v>0.53359550841976322</v>
      </c>
      <c r="H37" s="17">
        <f t="shared" si="35"/>
        <v>0.52875970452698062</v>
      </c>
      <c r="I37" s="17">
        <f t="shared" si="35"/>
        <v>0.52366636426215918</v>
      </c>
      <c r="J37" s="17">
        <f t="shared" si="35"/>
        <v>0.51837939240741959</v>
      </c>
      <c r="K37" s="17">
        <f t="shared" si="35"/>
        <v>0.43748287992960372</v>
      </c>
      <c r="L37" s="17">
        <f t="shared" si="35"/>
        <v>0.43532452056853971</v>
      </c>
      <c r="M37" s="17">
        <f t="shared" si="35"/>
        <v>0.43319902531327481</v>
      </c>
      <c r="N37" s="17">
        <f t="shared" si="35"/>
        <v>0.43112609286255771</v>
      </c>
      <c r="O37" s="17">
        <f t="shared" si="35"/>
        <v>0.43092459366251501</v>
      </c>
      <c r="P37" s="17">
        <f t="shared" si="35"/>
        <v>0.42879922659185643</v>
      </c>
      <c r="Q37" s="17">
        <f t="shared" si="35"/>
        <v>0.42678129882596444</v>
      </c>
      <c r="R37" s="17">
        <f t="shared" si="35"/>
        <v>0.42669550930676442</v>
      </c>
      <c r="S37" s="17">
        <f t="shared" si="35"/>
        <v>0.42468009625119724</v>
      </c>
      <c r="T37" s="17">
        <f t="shared" si="35"/>
        <v>0.42280561279812612</v>
      </c>
      <c r="U37" s="17">
        <f t="shared" si="35"/>
        <v>0.42106763059914198</v>
      </c>
      <c r="V37" s="17">
        <f t="shared" si="35"/>
        <v>0.41984689620946986</v>
      </c>
      <c r="W37" s="17">
        <f t="shared" si="35"/>
        <v>0.41831329008145923</v>
      </c>
      <c r="X37" s="17">
        <f t="shared" si="35"/>
        <v>0.41690265392765069</v>
      </c>
      <c r="Y37" s="17">
        <f t="shared" si="35"/>
        <v>0.4156065059023582</v>
      </c>
      <c r="Z37" s="17">
        <f t="shared" si="35"/>
        <v>0.41441643424991764</v>
      </c>
      <c r="AA37" s="17">
        <f t="shared" si="35"/>
        <v>0.41332426594067845</v>
      </c>
      <c r="AB37" s="17">
        <f t="shared" si="35"/>
        <v>0.41232218113911689</v>
      </c>
      <c r="AC37" s="17">
        <f t="shared" si="35"/>
        <v>0.41140278571539241</v>
      </c>
      <c r="AD37" s="17">
        <f t="shared" si="35"/>
        <v>0.41055915197834714</v>
      </c>
      <c r="AE37" s="17">
        <f t="shared" si="35"/>
        <v>0.40978483589080528</v>
      </c>
      <c r="AF37" s="17">
        <f t="shared" si="35"/>
        <v>0.40907387732648975</v>
      </c>
      <c r="AG37" s="17">
        <f t="shared" si="35"/>
        <v>0.4084207884785182</v>
      </c>
      <c r="AH37" s="17">
        <f t="shared" si="35"/>
        <v>0.4078205343314632</v>
      </c>
      <c r="AI37" s="17">
        <f t="shared" si="35"/>
        <v>0.40753791525379401</v>
      </c>
      <c r="AJ37" s="17">
        <f t="shared" ref="AJ37:BO37" si="36">AJ34/AJ20</f>
        <v>0.4072565592332385</v>
      </c>
      <c r="AK37" s="17">
        <f t="shared" si="36"/>
        <v>0.40697743101359951</v>
      </c>
      <c r="AL37" s="17">
        <f t="shared" si="36"/>
        <v>0.40670143063738767</v>
      </c>
      <c r="AM37" s="17">
        <f t="shared" si="36"/>
        <v>0.40642938608751333</v>
      </c>
      <c r="AN37" s="17">
        <f t="shared" si="36"/>
        <v>0.40641875263432187</v>
      </c>
      <c r="AO37" s="17">
        <f t="shared" si="36"/>
        <v>0.40640364265285084</v>
      </c>
      <c r="AP37" s="17">
        <f t="shared" si="36"/>
        <v>0.40638370298996301</v>
      </c>
      <c r="AQ37" s="17">
        <f t="shared" si="36"/>
        <v>0.40635858769660693</v>
      </c>
      <c r="AR37" s="17">
        <f t="shared" si="36"/>
        <v>0.40632796338537336</v>
      </c>
      <c r="AS37" s="17">
        <f t="shared" si="36"/>
        <v>0.40629151506652339</v>
      </c>
      <c r="AT37" s="17">
        <f t="shared" si="36"/>
        <v>0.40625662230144372</v>
      </c>
      <c r="AU37" s="17">
        <f t="shared" si="36"/>
        <v>0.40622330234454823</v>
      </c>
      <c r="AV37" s="17">
        <f t="shared" si="36"/>
        <v>0.40619157458595562</v>
      </c>
      <c r="AW37" s="17">
        <f t="shared" si="36"/>
        <v>0.40616146069772857</v>
      </c>
      <c r="AX37" s="17">
        <f t="shared" si="36"/>
        <v>0.40613298479445914</v>
      </c>
      <c r="AY37" s="17">
        <f t="shared" si="36"/>
        <v>0.40610617360981704</v>
      </c>
      <c r="AZ37" s="17">
        <f t="shared" si="36"/>
        <v>0.40608105669088934</v>
      </c>
      <c r="BA37" s="17">
        <f t="shared" si="36"/>
        <v>0.4060576666123844</v>
      </c>
      <c r="BB37" s="17">
        <f t="shared" si="36"/>
        <v>0.40603603921305753</v>
      </c>
      <c r="BC37" s="17">
        <f t="shared" si="36"/>
        <v>0.40601922913822464</v>
      </c>
      <c r="BD37" s="17">
        <f t="shared" si="36"/>
        <v>0.40600435555743902</v>
      </c>
      <c r="BE37" s="17">
        <f t="shared" si="36"/>
        <v>0.40599147376828298</v>
      </c>
      <c r="BF37" s="17">
        <f t="shared" si="36"/>
        <v>0.40598064427092589</v>
      </c>
      <c r="BG37" s="17">
        <f t="shared" si="36"/>
        <v>0.40597193324564046</v>
      </c>
      <c r="BH37" s="17">
        <f t="shared" si="36"/>
        <v>0.40596541308665945</v>
      </c>
      <c r="BI37" s="17">
        <f t="shared" si="36"/>
        <v>0.40596116300021828</v>
      </c>
      <c r="BJ37" s="17">
        <f t="shared" si="36"/>
        <v>0.40595926967590773</v>
      </c>
      <c r="BK37" s="17">
        <f t="shared" si="36"/>
        <v>0.40595982804197378</v>
      </c>
      <c r="BL37" s="17">
        <f t="shared" si="36"/>
        <v>0.40596294211700235</v>
      </c>
      <c r="BM37" s="17">
        <f t="shared" si="36"/>
        <v>0.40596872597258332</v>
      </c>
      <c r="BN37" s="17">
        <f t="shared" si="36"/>
        <v>0.40597730482412719</v>
      </c>
      <c r="BO37" s="17">
        <f t="shared" si="36"/>
        <v>0.40598881627011907</v>
      </c>
      <c r="BP37" s="17">
        <f t="shared" ref="BP37:CF37" si="37">BP34/BP20</f>
        <v>0.40600341170384535</v>
      </c>
      <c r="BQ37" s="17">
        <f t="shared" si="37"/>
        <v>0.40602125792618876</v>
      </c>
      <c r="BR37" s="17">
        <f t="shared" si="37"/>
        <v>0.40604253899363374</v>
      </c>
      <c r="BS37" s="17">
        <f t="shared" si="37"/>
        <v>0.40606745834242064</v>
      </c>
      <c r="BT37" s="17">
        <f t="shared" si="37"/>
        <v>0.40609624123813587</v>
      </c>
      <c r="BU37" s="17">
        <f t="shared" si="37"/>
        <v>0.40612913761034652</v>
      </c>
      <c r="BV37" s="17">
        <f t="shared" si="37"/>
        <v>0.40616642534470004</v>
      </c>
      <c r="BW37" s="17">
        <f t="shared" si="37"/>
        <v>0.40620841412091235</v>
      </c>
      <c r="BX37" s="17">
        <f t="shared" si="37"/>
        <v>0.406255449905152</v>
      </c>
      <c r="BY37" s="17">
        <f t="shared" si="37"/>
        <v>0.40630792023070517</v>
      </c>
      <c r="BZ37" s="17">
        <f t="shared" si="37"/>
        <v>0.40636626043305241</v>
      </c>
      <c r="CA37" s="17">
        <f t="shared" si="37"/>
        <v>0.40643096104674786</v>
      </c>
      <c r="CB37" s="17">
        <f t="shared" si="37"/>
        <v>0.40650257662464667</v>
      </c>
      <c r="CC37" s="17">
        <f t="shared" si="37"/>
        <v>0.40658173630901739</v>
      </c>
      <c r="CD37" s="17">
        <f t="shared" si="37"/>
        <v>0.40666915657431846</v>
      </c>
      <c r="CE37" s="17">
        <f t="shared" si="37"/>
        <v>0.40676565668045306</v>
      </c>
      <c r="CF37" s="17">
        <f t="shared" si="37"/>
        <v>0.40687217753371591</v>
      </c>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row>
    <row r="38" spans="1:313" s="16" customFormat="1" x14ac:dyDescent="0.35">
      <c r="A38" s="18"/>
      <c r="B38" s="14" t="s">
        <v>33</v>
      </c>
      <c r="C38" s="21"/>
      <c r="D38" s="17">
        <f t="shared" ref="D38:AI38" si="38">D35/D20</f>
        <v>0.41522491349480967</v>
      </c>
      <c r="E38" s="17">
        <f t="shared" si="38"/>
        <v>0.41977725278434019</v>
      </c>
      <c r="F38" s="17">
        <f t="shared" si="38"/>
        <v>0.44263942207619106</v>
      </c>
      <c r="G38" s="17">
        <f t="shared" si="38"/>
        <v>0.46640449158023667</v>
      </c>
      <c r="H38" s="17">
        <f t="shared" si="38"/>
        <v>0.47124029547301921</v>
      </c>
      <c r="I38" s="17">
        <f t="shared" si="38"/>
        <v>0.47633363573784071</v>
      </c>
      <c r="J38" s="17">
        <f t="shared" si="38"/>
        <v>0.48162060759258035</v>
      </c>
      <c r="K38" s="17">
        <f t="shared" si="38"/>
        <v>0.56251712007039634</v>
      </c>
      <c r="L38" s="17">
        <f t="shared" si="38"/>
        <v>0.56467547943146035</v>
      </c>
      <c r="M38" s="17">
        <f t="shared" si="38"/>
        <v>0.56680097468672508</v>
      </c>
      <c r="N38" s="17">
        <f t="shared" si="38"/>
        <v>0.56887390713744235</v>
      </c>
      <c r="O38" s="17">
        <f t="shared" si="38"/>
        <v>0.56907540633748499</v>
      </c>
      <c r="P38" s="17">
        <f t="shared" si="38"/>
        <v>0.57120077340814357</v>
      </c>
      <c r="Q38" s="17">
        <f t="shared" si="38"/>
        <v>0.57321870117403551</v>
      </c>
      <c r="R38" s="17">
        <f t="shared" si="38"/>
        <v>0.57330449069323552</v>
      </c>
      <c r="S38" s="17">
        <f t="shared" si="38"/>
        <v>0.57531990374880271</v>
      </c>
      <c r="T38" s="17">
        <f t="shared" si="38"/>
        <v>0.57719438720187388</v>
      </c>
      <c r="U38" s="17">
        <f t="shared" si="38"/>
        <v>0.57893236940085802</v>
      </c>
      <c r="V38" s="17">
        <f t="shared" si="38"/>
        <v>0.5801531037905302</v>
      </c>
      <c r="W38" s="17">
        <f t="shared" si="38"/>
        <v>0.58168670991854077</v>
      </c>
      <c r="X38" s="17">
        <f t="shared" si="38"/>
        <v>0.5830973460723492</v>
      </c>
      <c r="Y38" s="17">
        <f t="shared" si="38"/>
        <v>0.58439349409764174</v>
      </c>
      <c r="Z38" s="17">
        <f t="shared" si="38"/>
        <v>0.58558356575008241</v>
      </c>
      <c r="AA38" s="17">
        <f t="shared" si="38"/>
        <v>0.5866757340593215</v>
      </c>
      <c r="AB38" s="17">
        <f t="shared" si="38"/>
        <v>0.58767781886088311</v>
      </c>
      <c r="AC38" s="17">
        <f t="shared" si="38"/>
        <v>0.58859721428460754</v>
      </c>
      <c r="AD38" s="17">
        <f t="shared" si="38"/>
        <v>0.58944084802165275</v>
      </c>
      <c r="AE38" s="17">
        <f t="shared" si="38"/>
        <v>0.59021516410919483</v>
      </c>
      <c r="AF38" s="17">
        <f t="shared" si="38"/>
        <v>0.5909261226735103</v>
      </c>
      <c r="AG38" s="17">
        <f t="shared" si="38"/>
        <v>0.59157921152148185</v>
      </c>
      <c r="AH38" s="17">
        <f t="shared" si="38"/>
        <v>0.59217946566853674</v>
      </c>
      <c r="AI38" s="17">
        <f t="shared" si="38"/>
        <v>0.59246208474620599</v>
      </c>
      <c r="AJ38" s="17">
        <f t="shared" ref="AJ38:BO38" si="39">AJ35/AJ20</f>
        <v>0.59274344076676155</v>
      </c>
      <c r="AK38" s="17">
        <f t="shared" si="39"/>
        <v>0.59302256898640049</v>
      </c>
      <c r="AL38" s="17">
        <f t="shared" si="39"/>
        <v>0.59329856936261227</v>
      </c>
      <c r="AM38" s="17">
        <f t="shared" si="39"/>
        <v>0.59357061391248678</v>
      </c>
      <c r="AN38" s="17">
        <f t="shared" si="39"/>
        <v>0.59358124736567819</v>
      </c>
      <c r="AO38" s="17">
        <f t="shared" si="39"/>
        <v>0.59359635734714933</v>
      </c>
      <c r="AP38" s="17">
        <f t="shared" si="39"/>
        <v>0.59361629701003715</v>
      </c>
      <c r="AQ38" s="17">
        <f t="shared" si="39"/>
        <v>0.59364141230339307</v>
      </c>
      <c r="AR38" s="17">
        <f t="shared" si="39"/>
        <v>0.59367203661462653</v>
      </c>
      <c r="AS38" s="17">
        <f t="shared" si="39"/>
        <v>0.59370848493347661</v>
      </c>
      <c r="AT38" s="17">
        <f t="shared" si="39"/>
        <v>0.59374337769855634</v>
      </c>
      <c r="AU38" s="17">
        <f t="shared" si="39"/>
        <v>0.59377669765545182</v>
      </c>
      <c r="AV38" s="17">
        <f t="shared" si="39"/>
        <v>0.59380842541404433</v>
      </c>
      <c r="AW38" s="17">
        <f t="shared" si="39"/>
        <v>0.59383853930227148</v>
      </c>
      <c r="AX38" s="17">
        <f t="shared" si="39"/>
        <v>0.59386701520554097</v>
      </c>
      <c r="AY38" s="17">
        <f t="shared" si="39"/>
        <v>0.59389382639018296</v>
      </c>
      <c r="AZ38" s="17">
        <f t="shared" si="39"/>
        <v>0.59391894330911077</v>
      </c>
      <c r="BA38" s="17">
        <f t="shared" si="39"/>
        <v>0.5939423333876156</v>
      </c>
      <c r="BB38" s="17">
        <f t="shared" si="39"/>
        <v>0.59396396078694247</v>
      </c>
      <c r="BC38" s="17">
        <f t="shared" si="39"/>
        <v>0.59398077086177548</v>
      </c>
      <c r="BD38" s="17">
        <f t="shared" si="39"/>
        <v>0.59399564444256092</v>
      </c>
      <c r="BE38" s="17">
        <f t="shared" si="39"/>
        <v>0.59400852623171696</v>
      </c>
      <c r="BF38" s="17">
        <f t="shared" si="39"/>
        <v>0.59401935572907416</v>
      </c>
      <c r="BG38" s="17">
        <f t="shared" si="39"/>
        <v>0.5940280667543596</v>
      </c>
      <c r="BH38" s="17">
        <f t="shared" si="39"/>
        <v>0.59403458691334055</v>
      </c>
      <c r="BI38" s="17">
        <f t="shared" si="39"/>
        <v>0.59403883699978188</v>
      </c>
      <c r="BJ38" s="17">
        <f t="shared" si="39"/>
        <v>0.59404073032409233</v>
      </c>
      <c r="BK38" s="17">
        <f t="shared" si="39"/>
        <v>0.59404017195802616</v>
      </c>
      <c r="BL38" s="17">
        <f t="shared" si="39"/>
        <v>0.59403705788299754</v>
      </c>
      <c r="BM38" s="17">
        <f t="shared" si="39"/>
        <v>0.59403127402741673</v>
      </c>
      <c r="BN38" s="17">
        <f t="shared" si="39"/>
        <v>0.59402269517587281</v>
      </c>
      <c r="BO38" s="17">
        <f t="shared" si="39"/>
        <v>0.59401118372988093</v>
      </c>
      <c r="BP38" s="17">
        <f t="shared" ref="BP38:CF38" si="40">BP35/BP20</f>
        <v>0.59399658829615454</v>
      </c>
      <c r="BQ38" s="17">
        <f t="shared" si="40"/>
        <v>0.59397874207381129</v>
      </c>
      <c r="BR38" s="17">
        <f t="shared" si="40"/>
        <v>0.59395746100636637</v>
      </c>
      <c r="BS38" s="17">
        <f t="shared" si="40"/>
        <v>0.59393254165757947</v>
      </c>
      <c r="BT38" s="17">
        <f t="shared" si="40"/>
        <v>0.59390375876186419</v>
      </c>
      <c r="BU38" s="17">
        <f t="shared" si="40"/>
        <v>0.59387086238965359</v>
      </c>
      <c r="BV38" s="17">
        <f t="shared" si="40"/>
        <v>0.59383357465529996</v>
      </c>
      <c r="BW38" s="17">
        <f t="shared" si="40"/>
        <v>0.59379158587908754</v>
      </c>
      <c r="BX38" s="17">
        <f t="shared" si="40"/>
        <v>0.59374455009484794</v>
      </c>
      <c r="BY38" s="17">
        <f t="shared" si="40"/>
        <v>0.59369207976929483</v>
      </c>
      <c r="BZ38" s="17">
        <f t="shared" si="40"/>
        <v>0.59363373956694754</v>
      </c>
      <c r="CA38" s="17">
        <f t="shared" si="40"/>
        <v>0.59356903895325219</v>
      </c>
      <c r="CB38" s="17">
        <f t="shared" si="40"/>
        <v>0.59349742337535338</v>
      </c>
      <c r="CC38" s="17">
        <f t="shared" si="40"/>
        <v>0.59341826369098261</v>
      </c>
      <c r="CD38" s="17">
        <f t="shared" si="40"/>
        <v>0.59333084342568154</v>
      </c>
      <c r="CE38" s="17">
        <f t="shared" si="40"/>
        <v>0.59323434331954694</v>
      </c>
      <c r="CF38" s="17">
        <f t="shared" si="40"/>
        <v>0.59312782246628415</v>
      </c>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row>
  </sheetData>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Haftungsausschluss</vt:lpstr>
      <vt:lpstr>Finanzplan</vt:lpstr>
      <vt:lpstr>Beispiel Finanzplan</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Breloer</dc:creator>
  <cp:lastModifiedBy>Bernhard Breloer</cp:lastModifiedBy>
  <dcterms:created xsi:type="dcterms:W3CDTF">2020-02-24T19:38:13Z</dcterms:created>
  <dcterms:modified xsi:type="dcterms:W3CDTF">2020-10-14T09:51:30Z</dcterms:modified>
</cp:coreProperties>
</file>